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45" yWindow="-210" windowWidth="15660" windowHeight="12465"/>
  </bookViews>
  <sheets>
    <sheet name="Лист1" sheetId="1" r:id="rId1"/>
    <sheet name="Лист2" sheetId="2" r:id="rId2"/>
    <sheet name="Лист3" sheetId="3" r:id="rId3"/>
  </sheets>
  <definedNames>
    <definedName name="_xlnm.Print_Area" localSheetId="1">Лист2!$A$1:$DE$27</definedName>
  </definedNames>
  <calcPr calcId="145621"/>
</workbook>
</file>

<file path=xl/calcChain.xml><?xml version="1.0" encoding="utf-8"?>
<calcChain xmlns="http://schemas.openxmlformats.org/spreadsheetml/2006/main">
  <c r="F45" i="1" l="1"/>
  <c r="F63" i="1"/>
  <c r="F56" i="1" s="1"/>
  <c r="L108" i="1"/>
  <c r="F84" i="1"/>
  <c r="N108" i="1"/>
  <c r="M108" i="1"/>
  <c r="M107" i="1"/>
  <c r="G84" i="1"/>
  <c r="H84" i="1"/>
  <c r="G74" i="1"/>
  <c r="H74" i="1"/>
  <c r="G63" i="1"/>
  <c r="G56" i="1" s="1"/>
  <c r="H63" i="1"/>
  <c r="H56" i="1" s="1"/>
  <c r="L109" i="1" l="1"/>
  <c r="F74" i="1" l="1"/>
  <c r="L107" i="1"/>
  <c r="L111" i="1" s="1"/>
  <c r="F33" i="1"/>
  <c r="G33" i="1" l="1"/>
  <c r="H33" i="1"/>
  <c r="F38" i="1"/>
  <c r="F31" i="1" s="1"/>
  <c r="G45" i="1"/>
  <c r="H45" i="1"/>
  <c r="CX12" i="2" l="1"/>
  <c r="CX11" i="2" s="1"/>
  <c r="DA14" i="2"/>
  <c r="M109" i="1"/>
  <c r="CY12" i="2" s="1"/>
  <c r="CY11" i="2" s="1"/>
  <c r="N109" i="1"/>
  <c r="CZ12" i="2" s="1"/>
  <c r="CZ11" i="2" s="1"/>
  <c r="CY10" i="2"/>
  <c r="CY9" i="2" s="1"/>
  <c r="CZ10" i="2"/>
  <c r="CZ9" i="2" s="1"/>
  <c r="CY14" i="2"/>
  <c r="CY13" i="2" s="1"/>
  <c r="N107" i="1"/>
  <c r="CZ14" i="2" s="1"/>
  <c r="CZ13" i="2" s="1"/>
  <c r="CX10" i="2"/>
  <c r="CX9" i="2" s="1"/>
  <c r="CX14" i="2"/>
  <c r="CX13" i="2" s="1"/>
  <c r="M111" i="1" l="1"/>
  <c r="N111" i="1"/>
  <c r="CX8" i="2"/>
  <c r="CX7" i="2" s="1"/>
  <c r="DE11" i="2" s="1"/>
  <c r="L114" i="1"/>
  <c r="CY8" i="2"/>
  <c r="CY7" i="2" s="1"/>
  <c r="CZ8" i="2"/>
  <c r="CZ7" i="2" s="1"/>
  <c r="H102" i="1"/>
  <c r="G102" i="1"/>
  <c r="F102" i="1"/>
  <c r="F82" i="1"/>
  <c r="H71" i="1"/>
  <c r="H70" i="1" s="1"/>
  <c r="G71" i="1"/>
  <c r="G70" i="1" s="1"/>
  <c r="F71" i="1"/>
  <c r="F70" i="1" s="1"/>
  <c r="H38" i="1"/>
  <c r="G38" i="1"/>
  <c r="G31" i="1" s="1"/>
  <c r="G30" i="1" s="1"/>
  <c r="F55" i="1" l="1"/>
  <c r="M114" i="1"/>
  <c r="N114" i="1"/>
  <c r="H31" i="1"/>
  <c r="H30" i="1" s="1"/>
  <c r="F30" i="1"/>
  <c r="H55" i="1"/>
  <c r="G55" i="1"/>
  <c r="L26" i="1" l="1"/>
</calcChain>
</file>

<file path=xl/sharedStrings.xml><?xml version="1.0" encoding="utf-8"?>
<sst xmlns="http://schemas.openxmlformats.org/spreadsheetml/2006/main" count="504" uniqueCount="203">
  <si>
    <t>Утверждаю</t>
  </si>
  <si>
    <t>Заведующий</t>
  </si>
  <si>
    <t>(наименование должности лица, утверждающего документ)</t>
  </si>
  <si>
    <t>МАДОУ "ДС № 40 г. Благовещенска"</t>
  </si>
  <si>
    <t>Н.В. Гаученова</t>
  </si>
  <si>
    <t>(подпись)</t>
  </si>
  <si>
    <t>(расшифровка подписи)</t>
  </si>
  <si>
    <t>Коды</t>
  </si>
  <si>
    <t>Дата</t>
  </si>
  <si>
    <t>Орган, осуществляющий</t>
  </si>
  <si>
    <t>по Сводному реестру</t>
  </si>
  <si>
    <t>10300865</t>
  </si>
  <si>
    <t>функции и полномочия учредителя</t>
  </si>
  <si>
    <t>Управление образования администрации города Благовещенска</t>
  </si>
  <si>
    <t>глава по БК</t>
  </si>
  <si>
    <t>007</t>
  </si>
  <si>
    <t>10304047</t>
  </si>
  <si>
    <t>ИНН</t>
  </si>
  <si>
    <t>2801061873</t>
  </si>
  <si>
    <t>Учреждение</t>
  </si>
  <si>
    <t>Муниципальное автономное дошкольное образовательное учреждение "Детский сад № 40 города Благовещенска"</t>
  </si>
  <si>
    <t>КПП</t>
  </si>
  <si>
    <t>280101001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</si>
  <si>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</si>
  <si>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</si>
  <si>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</si>
  <si>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</si>
  <si>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</si>
  <si>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</si>
  <si>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субсидии</t>
  </si>
  <si>
    <t>КФСР</t>
  </si>
  <si>
    <t>Код по бюджетной классификации Российской Федерации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</si>
  <si>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</si>
  <si>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</si>
  <si>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</si>
  <si>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</si>
  <si>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</si>
  <si>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</si>
  <si>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</si>
  <si>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</si>
  <si>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</si>
  <si>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</si>
  <si>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</si>
  <si>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</si>
  <si>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</si>
  <si>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</si>
  <si>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</si>
  <si>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</si>
  <si>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</si>
  <si>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</si>
  <si>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</si>
  <si>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Поступления от доходов, всего</t>
  </si>
  <si>
    <t>1000</t>
  </si>
  <si>
    <t>00000</t>
  </si>
  <si>
    <t>0000</t>
  </si>
  <si>
    <t>000</t>
  </si>
  <si>
    <t xml:space="preserve">   Доходы от оказания услуг, работ, компенсации затрат учреждений, всего</t>
  </si>
  <si>
    <t>1200</t>
  </si>
  <si>
    <t>130</t>
  </si>
  <si>
    <t>в том числе: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</si>
  <si>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</si>
  <si>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</si>
  <si>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 xml:space="preserve">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</si>
  <si>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1211</t>
  </si>
  <si>
    <t>04711</t>
  </si>
  <si>
    <t>04713</t>
  </si>
  <si>
    <t xml:space="preserve">   Доходы от оказания услуг, работ, компенсации затрат учреждений</t>
  </si>
  <si>
    <t>1230</t>
  </si>
  <si>
    <t xml:space="preserve">      Доходы от оказания услуг, работ, компенсации затрат учреждений</t>
  </si>
  <si>
    <t>1231</t>
  </si>
  <si>
    <t>00271</t>
  </si>
  <si>
    <t>00273</t>
  </si>
  <si>
    <t>00274</t>
  </si>
  <si>
    <t>440</t>
  </si>
  <si>
    <t>0271н</t>
  </si>
  <si>
    <t xml:space="preserve">   Безвозмездные денежные поступления, всего</t>
  </si>
  <si>
    <t>1400</t>
  </si>
  <si>
    <t>150</t>
  </si>
  <si>
    <t xml:space="preserve">      Целевые субсидии</t>
  </si>
  <si>
    <t>1410</t>
  </si>
  <si>
    <t>00577</t>
  </si>
  <si>
    <t>05710</t>
  </si>
  <si>
    <t>05725</t>
  </si>
  <si>
    <t>05777</t>
  </si>
  <si>
    <t>05748</t>
  </si>
  <si>
    <t>Выплаты по расходам, всего</t>
  </si>
  <si>
    <t>2000</t>
  </si>
  <si>
    <t xml:space="preserve">   Выплаты персоналу, всего</t>
  </si>
  <si>
    <t>2100</t>
  </si>
  <si>
    <t xml:space="preserve">      Оплата труда и начисления на выплаты по оплате труда</t>
  </si>
  <si>
    <t>2110</t>
  </si>
  <si>
    <t>0701</t>
  </si>
  <si>
    <t>111</t>
  </si>
  <si>
    <t xml:space="preserve">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</si>
  <si>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</si>
  <si>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</si>
  <si>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 xml:space="preserve">         На выплаты по оплате труда</t>
  </si>
  <si>
    <t>2141</t>
  </si>
  <si>
    <t xml:space="preserve">   Социальные и иные выплаты населению, всего</t>
  </si>
  <si>
    <t>2200</t>
  </si>
  <si>
    <t>300</t>
  </si>
  <si>
    <t xml:space="preserve">      Социальные выплаты гражданам, кроме публичных нормативных социальных выплат</t>
  </si>
  <si>
    <t>2210</t>
  </si>
  <si>
    <t>320</t>
  </si>
  <si>
    <t xml:space="preserve">         Пособия, компенсации и иные социальные выплаты гражданам, кроме публичных нормативных обязательств</t>
  </si>
  <si>
    <t>2211</t>
  </si>
  <si>
    <t>321</t>
  </si>
  <si>
    <t>2212</t>
  </si>
  <si>
    <t>1004</t>
  </si>
  <si>
    <t xml:space="preserve">   Уплату налогов, сборов и иных платежей, всего</t>
  </si>
  <si>
    <t>2300</t>
  </si>
  <si>
    <t>850</t>
  </si>
  <si>
    <t xml:space="preserve">      Налог на имущество организаций и земельный налог</t>
  </si>
  <si>
    <t>2310</t>
  </si>
  <si>
    <t>851</t>
  </si>
  <si>
    <t xml:space="preserve">      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</si>
  <si>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</si>
  <si>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</si>
  <si>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 xml:space="preserve">      Уплата штрафов (в том числе административных), пеней, иных платежей</t>
  </si>
  <si>
    <t>2330</t>
  </si>
  <si>
    <t>853</t>
  </si>
  <si>
    <t>Прочие расходы (кроме расходов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</si>
  <si>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</si>
  <si>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</si>
  <si>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</si>
  <si>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</si>
  <si>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 xml:space="preserve">   Расходы на закупку товаров, работ, услуг, всего</t>
  </si>
  <si>
    <t>2600</t>
  </si>
  <si>
    <t xml:space="preserve">      Прочую закупку товаров, работ и услуг</t>
  </si>
  <si>
    <t>2640</t>
  </si>
  <si>
    <t>244</t>
  </si>
  <si>
    <t>00272</t>
  </si>
  <si>
    <t>00276</t>
  </si>
  <si>
    <t xml:space="preserve">      Закупку энергетических ресурсов</t>
  </si>
  <si>
    <t>2660</t>
  </si>
  <si>
    <t>247</t>
  </si>
  <si>
    <t>Выплаты, уменьшающие доход, всего</t>
  </si>
  <si>
    <t>3000</t>
  </si>
  <si>
    <t>100</t>
  </si>
  <si>
    <t>Прочие выплаты, всего</t>
  </si>
  <si>
    <t>4000</t>
  </si>
  <si>
    <t xml:space="preserve">   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</si>
  <si>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</si>
  <si>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</si>
  <si>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</si>
  <si>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</si>
  <si>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</si>
  <si>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</si>
  <si>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</si>
  <si>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</si>
  <si>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</si>
  <si>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Выплаты на закупку товаров, работ, услуг, всего</t>
  </si>
  <si>
    <t>26000</t>
  </si>
  <si>
    <t>1.1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</si>
  <si>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</si>
  <si>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</t>
  </si>
  <si>
    <t>1.1.1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</si>
  <si>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</si>
  <si>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</si>
  <si>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1.1.1.1</t>
  </si>
  <si>
    <t xml:space="preserve">   В соответствии с Федеральным законом № 223-ФЗ</t>
  </si>
  <si>
    <t>26412</t>
  </si>
  <si>
    <t>1.1.2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</si>
  <si>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</si>
  <si>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</si>
  <si>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1.1.2.1</t>
  </si>
  <si>
    <t>26422</t>
  </si>
  <si>
    <t>1.1.3</t>
  </si>
  <si>
    <t xml:space="preserve">  За счет прочих источников финансового обеспечения</t>
  </si>
  <si>
    <t>26450</t>
  </si>
  <si>
    <t>1.1.3.1</t>
  </si>
  <si>
    <t>26452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</si>
  <si>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</si>
  <si>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</si>
  <si>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</si>
  <si>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</si>
  <si>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</si>
  <si>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</si>
  <si>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</t>
  </si>
  <si>
    <t xml:space="preserve"> г.</t>
  </si>
  <si>
    <t>Код по бюджетной классификации</t>
  </si>
  <si>
    <t>4.1</t>
  </si>
  <si>
    <t>на 2026 г</t>
  </si>
  <si>
    <t>830</t>
  </si>
  <si>
    <t>05764</t>
  </si>
  <si>
    <t xml:space="preserve">   Безвозмездные денежные поступления</t>
  </si>
  <si>
    <t>04743</t>
  </si>
  <si>
    <t>0703</t>
  </si>
  <si>
    <t>237-996</t>
  </si>
  <si>
    <t>05787</t>
  </si>
  <si>
    <t>0503</t>
  </si>
  <si>
    <t>на 2027 г</t>
  </si>
  <si>
    <t>начальник отдела</t>
  </si>
  <si>
    <t>А.И.Губанова</t>
  </si>
  <si>
    <t>2026</t>
  </si>
  <si>
    <t>на 2028 г</t>
  </si>
  <si>
    <t>План финансово-хозяйственной деятельности на 2026 г.</t>
  </si>
  <si>
    <t>и плановый период 2027 и 2028 годов</t>
  </si>
  <si>
    <t>19</t>
  </si>
  <si>
    <t>января</t>
  </si>
  <si>
    <t>от "19 " января 2026 г.</t>
  </si>
  <si>
    <t>"19" января  2026 г.</t>
  </si>
  <si>
    <t>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</si>
</sst>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1" xfId="0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right"/>
    </xf>
    <xf numFmtId="4" fontId="1" fillId="0" borderId="17" xfId="0" applyNumberFormat="1" applyFont="1" applyFill="1" applyBorder="1" applyAlignment="1">
      <alignment horizontal="right"/>
    </xf>
    <xf numFmtId="49" fontId="1" fillId="0" borderId="18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1" fillId="0" borderId="19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left" wrapText="1"/>
    </xf>
    <xf numFmtId="49" fontId="9" fillId="0" borderId="18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 wrapText="1"/>
    </xf>
    <xf numFmtId="49" fontId="9" fillId="0" borderId="9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left" wrapText="1" indent="2"/>
    </xf>
    <xf numFmtId="49" fontId="1" fillId="0" borderId="18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wrapText="1" indent="2"/>
    </xf>
    <xf numFmtId="49" fontId="1" fillId="0" borderId="20" xfId="0" applyNumberFormat="1" applyFont="1" applyFill="1" applyBorder="1" applyAlignment="1">
      <alignment horizontal="center" wrapText="1"/>
    </xf>
    <xf numFmtId="49" fontId="1" fillId="0" borderId="13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 wrapText="1" indent="3"/>
    </xf>
    <xf numFmtId="49" fontId="1" fillId="0" borderId="20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/>
    <xf numFmtId="0" fontId="1" fillId="0" borderId="10" xfId="0" applyNumberFormat="1" applyFont="1" applyFill="1" applyBorder="1" applyAlignment="1">
      <alignment horizontal="left" wrapText="1" indent="1"/>
    </xf>
    <xf numFmtId="49" fontId="1" fillId="0" borderId="18" xfId="1" applyNumberFormat="1" applyFont="1" applyFill="1" applyBorder="1" applyAlignment="1">
      <alignment horizontal="center" wrapText="1"/>
    </xf>
    <xf numFmtId="49" fontId="1" fillId="0" borderId="9" xfId="1" applyNumberFormat="1" applyFont="1" applyFill="1" applyBorder="1" applyAlignment="1">
      <alignment horizontal="center" wrapText="1"/>
    </xf>
    <xf numFmtId="0" fontId="1" fillId="0" borderId="0" xfId="1" applyFont="1"/>
    <xf numFmtId="0" fontId="1" fillId="0" borderId="10" xfId="0" applyNumberFormat="1" applyFont="1" applyFill="1" applyBorder="1" applyAlignment="1">
      <alignment horizontal="left" wrapText="1" indent="3"/>
    </xf>
    <xf numFmtId="49" fontId="1" fillId="0" borderId="13" xfId="0" applyNumberFormat="1" applyFont="1" applyFill="1" applyBorder="1" applyAlignment="1">
      <alignment horizontal="center" vertical="top" wrapText="1"/>
    </xf>
    <xf numFmtId="49" fontId="1" fillId="0" borderId="26" xfId="0" applyNumberFormat="1" applyFont="1" applyFill="1" applyBorder="1" applyAlignment="1">
      <alignment horizontal="center" vertical="top"/>
    </xf>
    <xf numFmtId="49" fontId="1" fillId="0" borderId="29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9" fillId="2" borderId="0" xfId="0" applyNumberFormat="1" applyFont="1" applyFill="1"/>
    <xf numFmtId="0" fontId="9" fillId="3" borderId="0" xfId="0" applyFont="1" applyFill="1" applyAlignment="1">
      <alignment horizontal="center"/>
    </xf>
    <xf numFmtId="4" fontId="9" fillId="3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4" fontId="9" fillId="4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" fontId="9" fillId="5" borderId="0" xfId="0" applyNumberFormat="1" applyFont="1" applyFill="1" applyAlignment="1">
      <alignment horizontal="center"/>
    </xf>
    <xf numFmtId="0" fontId="1" fillId="0" borderId="0" xfId="0" applyNumberFormat="1" applyFont="1" applyFill="1" applyBorder="1" applyAlignment="1">
      <alignment horizontal="left" vertical="center"/>
    </xf>
    <xf numFmtId="4" fontId="1" fillId="0" borderId="22" xfId="0" applyNumberFormat="1" applyFont="1" applyFill="1" applyBorder="1" applyAlignment="1">
      <alignment horizontal="right"/>
    </xf>
    <xf numFmtId="4" fontId="1" fillId="0" borderId="16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center" wrapText="1"/>
    </xf>
    <xf numFmtId="4" fontId="1" fillId="0" borderId="21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22" xfId="0" applyNumberFormat="1" applyFont="1" applyFill="1" applyBorder="1" applyAlignment="1">
      <alignment horizontal="center" wrapText="1"/>
    </xf>
    <xf numFmtId="4" fontId="1" fillId="0" borderId="9" xfId="1" applyNumberFormat="1" applyFont="1" applyFill="1" applyBorder="1" applyAlignment="1">
      <alignment horizontal="center" wrapText="1"/>
    </xf>
    <xf numFmtId="4" fontId="1" fillId="0" borderId="19" xfId="1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top"/>
    </xf>
    <xf numFmtId="4" fontId="1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/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/>
    <xf numFmtId="0" fontId="4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right" wrapText="1"/>
    </xf>
    <xf numFmtId="0" fontId="6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 wrapText="1"/>
    </xf>
    <xf numFmtId="49" fontId="1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32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26" xfId="0" applyNumberFormat="1" applyFont="1" applyFill="1" applyBorder="1" applyAlignment="1">
      <alignment horizontal="center" vertical="top"/>
    </xf>
    <xf numFmtId="49" fontId="1" fillId="0" borderId="27" xfId="0" applyNumberFormat="1" applyFont="1" applyFill="1" applyBorder="1" applyAlignment="1">
      <alignment horizontal="center" vertical="top"/>
    </xf>
    <xf numFmtId="49" fontId="1" fillId="0" borderId="28" xfId="0" applyNumberFormat="1" applyFont="1" applyFill="1" applyBorder="1" applyAlignment="1">
      <alignment horizontal="center" vertical="top"/>
    </xf>
    <xf numFmtId="49" fontId="9" fillId="0" borderId="10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0" fontId="9" fillId="0" borderId="9" xfId="0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left"/>
    </xf>
    <xf numFmtId="49" fontId="9" fillId="0" borderId="15" xfId="0" applyNumberFormat="1" applyFont="1" applyFill="1" applyBorder="1" applyAlignment="1">
      <alignment horizontal="center"/>
    </xf>
    <xf numFmtId="49" fontId="9" fillId="0" borderId="30" xfId="0" applyNumberFormat="1" applyFont="1" applyFill="1" applyBorder="1" applyAlignment="1">
      <alignment horizontal="center"/>
    </xf>
    <xf numFmtId="49" fontId="9" fillId="0" borderId="31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left" wrapText="1" indent="1"/>
    </xf>
    <xf numFmtId="0" fontId="1" fillId="0" borderId="10" xfId="0" applyNumberFormat="1" applyFont="1" applyFill="1" applyBorder="1" applyAlignment="1">
      <alignment horizontal="left" indent="1"/>
    </xf>
    <xf numFmtId="49" fontId="1" fillId="0" borderId="18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18184</xdr:colOff>
      <xdr:row>19</xdr:row>
      <xdr:rowOff>0</xdr:rowOff>
    </xdr:from>
    <xdr:to>
      <xdr:col>69</xdr:col>
      <xdr:colOff>11256</xdr:colOff>
      <xdr:row>20</xdr:row>
      <xdr:rowOff>122130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1434" y="5286375"/>
          <a:ext cx="736022" cy="4555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zoomScale="80" zoomScaleNormal="80" workbookViewId="0">
      <selection activeCell="F111" sqref="F111"/>
    </sheetView>
  </sheetViews>
  <sheetFormatPr defaultColWidth="8.85546875" defaultRowHeight="10.15" customHeight="1" x14ac:dyDescent="0.2"/>
  <cols>
    <col min="1" max="1" width="80.7109375" style="1" customWidth="1"/>
    <col min="2" max="2" width="7.140625" style="1" customWidth="1"/>
    <col min="3" max="3" width="9.42578125" style="1" customWidth="1"/>
    <col min="4" max="4" width="8.28515625" style="1" customWidth="1"/>
    <col min="5" max="5" width="13" style="1" customWidth="1"/>
    <col min="6" max="6" width="16.85546875" style="1" customWidth="1"/>
    <col min="7" max="7" width="16.7109375" style="1" customWidth="1"/>
    <col min="8" max="8" width="17.28515625" style="1" customWidth="1"/>
    <col min="9" max="9" width="16" style="1" customWidth="1"/>
    <col min="10" max="11" width="8.85546875" style="1"/>
    <col min="12" max="12" width="14" style="1" customWidth="1"/>
    <col min="13" max="13" width="13.85546875" style="1" customWidth="1"/>
    <col min="14" max="14" width="13.140625" style="1" customWidth="1"/>
    <col min="15" max="16384" width="8.85546875" style="1"/>
  </cols>
  <sheetData>
    <row r="1" spans="1:9" ht="15" x14ac:dyDescent="0.25">
      <c r="G1" s="84" t="s">
        <v>0</v>
      </c>
      <c r="H1" s="85"/>
      <c r="I1" s="85"/>
    </row>
    <row r="2" spans="1:9" ht="15.75" x14ac:dyDescent="0.25">
      <c r="G2" s="86" t="s">
        <v>1</v>
      </c>
      <c r="H2" s="87"/>
      <c r="I2" s="87"/>
    </row>
    <row r="3" spans="1:9" ht="12.75" x14ac:dyDescent="0.2">
      <c r="G3" s="88" t="s">
        <v>2</v>
      </c>
      <c r="H3" s="89"/>
      <c r="I3" s="89"/>
    </row>
    <row r="4" spans="1:9" ht="15.75" x14ac:dyDescent="0.25">
      <c r="G4" s="90" t="s">
        <v>3</v>
      </c>
      <c r="H4" s="87"/>
      <c r="I4" s="87"/>
    </row>
    <row r="5" spans="1:9" ht="15" x14ac:dyDescent="0.25">
      <c r="G5" s="2"/>
      <c r="H5" s="91"/>
      <c r="I5" s="91"/>
    </row>
    <row r="6" spans="1:9" ht="15.75" x14ac:dyDescent="0.25">
      <c r="G6" s="3"/>
      <c r="H6" s="92" t="s">
        <v>4</v>
      </c>
      <c r="I6" s="92"/>
    </row>
    <row r="7" spans="1:9" ht="15" x14ac:dyDescent="0.2">
      <c r="G7" s="4" t="s">
        <v>5</v>
      </c>
      <c r="H7" s="93" t="s">
        <v>6</v>
      </c>
      <c r="I7" s="94"/>
    </row>
    <row r="8" spans="1:9" ht="12.75" x14ac:dyDescent="0.2">
      <c r="G8" s="95" t="s">
        <v>201</v>
      </c>
      <c r="H8" s="95"/>
    </row>
    <row r="9" spans="1:9" ht="12.75" x14ac:dyDescent="0.2"/>
    <row r="10" spans="1:9" ht="12.75" x14ac:dyDescent="0.2"/>
    <row r="11" spans="1:9" ht="12.75" x14ac:dyDescent="0.2">
      <c r="A11" s="96" t="s">
        <v>196</v>
      </c>
      <c r="B11" s="96"/>
      <c r="C11" s="96"/>
      <c r="D11" s="96"/>
      <c r="E11" s="96"/>
      <c r="F11" s="96"/>
      <c r="G11" s="96"/>
      <c r="H11" s="96"/>
      <c r="I11" s="5"/>
    </row>
    <row r="12" spans="1:9" ht="12.75" x14ac:dyDescent="0.2">
      <c r="A12" s="96" t="s">
        <v>197</v>
      </c>
      <c r="B12" s="96"/>
      <c r="C12" s="96"/>
      <c r="D12" s="96"/>
      <c r="E12" s="96"/>
      <c r="F12" s="96"/>
      <c r="G12" s="96"/>
      <c r="H12" s="96"/>
      <c r="I12" s="97" t="s">
        <v>7</v>
      </c>
    </row>
    <row r="13" spans="1:9" ht="13.5" thickBot="1" x14ac:dyDescent="0.25">
      <c r="I13" s="98"/>
    </row>
    <row r="14" spans="1:9" ht="12.75" x14ac:dyDescent="0.2">
      <c r="B14" s="83" t="s">
        <v>200</v>
      </c>
      <c r="C14" s="83"/>
      <c r="D14" s="83"/>
      <c r="E14" s="83"/>
      <c r="H14" s="6" t="s">
        <v>8</v>
      </c>
      <c r="I14" s="7" t="s">
        <v>202</v>
      </c>
    </row>
    <row r="15" spans="1:9" ht="12.75" x14ac:dyDescent="0.2">
      <c r="A15" s="8" t="s">
        <v>9</v>
      </c>
      <c r="H15" s="6" t="s">
        <v>10</v>
      </c>
      <c r="I15" s="9" t="s">
        <v>11</v>
      </c>
    </row>
    <row r="16" spans="1:9" ht="12.75" x14ac:dyDescent="0.2">
      <c r="A16" s="8" t="s">
        <v>12</v>
      </c>
      <c r="B16" s="99" t="s">
        <v>13</v>
      </c>
      <c r="C16" s="99"/>
      <c r="D16" s="99"/>
      <c r="E16" s="99"/>
      <c r="F16" s="99"/>
      <c r="H16" s="6" t="s">
        <v>14</v>
      </c>
      <c r="I16" s="9" t="s">
        <v>15</v>
      </c>
    </row>
    <row r="17" spans="1:12" ht="12.75" x14ac:dyDescent="0.2">
      <c r="H17" s="6" t="s">
        <v>10</v>
      </c>
      <c r="I17" s="9" t="s">
        <v>16</v>
      </c>
    </row>
    <row r="18" spans="1:12" ht="12.75" x14ac:dyDescent="0.2">
      <c r="H18" s="6" t="s">
        <v>17</v>
      </c>
      <c r="I18" s="9" t="s">
        <v>18</v>
      </c>
    </row>
    <row r="19" spans="1:12" ht="30" customHeight="1" x14ac:dyDescent="0.2">
      <c r="A19" s="59" t="s">
        <v>19</v>
      </c>
      <c r="B19" s="100" t="s">
        <v>20</v>
      </c>
      <c r="C19" s="100"/>
      <c r="D19" s="100"/>
      <c r="E19" s="100"/>
      <c r="F19" s="100"/>
      <c r="H19" s="6" t="s">
        <v>21</v>
      </c>
      <c r="I19" s="9" t="s">
        <v>22</v>
      </c>
    </row>
    <row r="20" spans="1:12" ht="13.5" thickBot="1" x14ac:dyDescent="0.25">
      <c r="A20" s="8" t="s">
        <v>23</v>
      </c>
      <c r="H20" s="6" t="s">
        <v>24</v>
      </c>
      <c r="I20" s="10" t="s">
        <v>25</v>
      </c>
    </row>
    <row r="21" spans="1:12" ht="12.75" x14ac:dyDescent="0.2"/>
    <row r="22" spans="1:12" ht="12.75" x14ac:dyDescent="0.2">
      <c r="A22" s="96" t="s">
        <v>26</v>
      </c>
      <c r="B22" s="96"/>
      <c r="C22" s="96"/>
      <c r="D22" s="96"/>
      <c r="E22" s="96"/>
      <c r="F22" s="96"/>
      <c r="G22" s="96"/>
      <c r="H22" s="96"/>
      <c r="I22" s="96"/>
    </row>
    <row r="23" spans="1:12" ht="12.75" x14ac:dyDescent="0.2"/>
    <row r="24" spans="1:12" ht="12.75" x14ac:dyDescent="0.2">
      <c r="A24" s="101" t="s">
        <v>27</v>
      </c>
      <c r="B24" s="104" t="s">
        <v>28</v>
      </c>
      <c r="C24" s="104" t="s">
        <v>29</v>
      </c>
      <c r="D24" s="104" t="s">
        <v>30</v>
      </c>
      <c r="E24" s="104" t="s">
        <v>31</v>
      </c>
      <c r="F24" s="107" t="s">
        <v>32</v>
      </c>
      <c r="G24" s="108"/>
      <c r="H24" s="108"/>
      <c r="I24" s="109"/>
    </row>
    <row r="25" spans="1:12" ht="12.75" x14ac:dyDescent="0.2">
      <c r="A25" s="102"/>
      <c r="B25" s="105"/>
      <c r="C25" s="105"/>
      <c r="D25" s="105"/>
      <c r="E25" s="105"/>
      <c r="F25" s="11" t="s">
        <v>182</v>
      </c>
      <c r="G25" s="11" t="s">
        <v>191</v>
      </c>
      <c r="H25" s="11" t="s">
        <v>195</v>
      </c>
      <c r="I25" s="110" t="s">
        <v>33</v>
      </c>
    </row>
    <row r="26" spans="1:12" ht="45.75" customHeight="1" x14ac:dyDescent="0.2">
      <c r="A26" s="103"/>
      <c r="B26" s="106"/>
      <c r="C26" s="106"/>
      <c r="D26" s="106"/>
      <c r="E26" s="106"/>
      <c r="F26" s="12" t="s">
        <v>34</v>
      </c>
      <c r="G26" s="12" t="s">
        <v>35</v>
      </c>
      <c r="H26" s="12" t="s">
        <v>36</v>
      </c>
      <c r="I26" s="111"/>
      <c r="L26" s="38">
        <f>F28+F30-F55</f>
        <v>0</v>
      </c>
    </row>
    <row r="27" spans="1:12" ht="13.5" thickBot="1" x14ac:dyDescent="0.25">
      <c r="A27" s="13" t="s">
        <v>37</v>
      </c>
      <c r="B27" s="14" t="s">
        <v>38</v>
      </c>
      <c r="C27" s="14" t="s">
        <v>39</v>
      </c>
      <c r="D27" s="14" t="s">
        <v>40</v>
      </c>
      <c r="E27" s="14" t="s">
        <v>41</v>
      </c>
      <c r="F27" s="14" t="s">
        <v>42</v>
      </c>
      <c r="G27" s="14" t="s">
        <v>43</v>
      </c>
      <c r="H27" s="14" t="s">
        <v>44</v>
      </c>
      <c r="I27" s="15" t="s">
        <v>45</v>
      </c>
    </row>
    <row r="28" spans="1:12" ht="15" customHeight="1" x14ac:dyDescent="0.2">
      <c r="A28" s="16" t="s">
        <v>46</v>
      </c>
      <c r="B28" s="17" t="s">
        <v>47</v>
      </c>
      <c r="C28" s="18" t="s">
        <v>48</v>
      </c>
      <c r="D28" s="18" t="s">
        <v>48</v>
      </c>
      <c r="E28" s="18" t="s">
        <v>48</v>
      </c>
      <c r="F28" s="61">
        <v>11056025.199999999</v>
      </c>
      <c r="G28" s="61"/>
      <c r="H28" s="61"/>
      <c r="I28" s="62"/>
    </row>
    <row r="29" spans="1:12" ht="15" customHeight="1" x14ac:dyDescent="0.2">
      <c r="A29" s="16" t="s">
        <v>49</v>
      </c>
      <c r="B29" s="21" t="s">
        <v>50</v>
      </c>
      <c r="C29" s="22" t="s">
        <v>48</v>
      </c>
      <c r="D29" s="22" t="s">
        <v>48</v>
      </c>
      <c r="E29" s="22" t="s">
        <v>48</v>
      </c>
      <c r="F29" s="63"/>
      <c r="G29" s="63"/>
      <c r="H29" s="63"/>
      <c r="I29" s="64"/>
    </row>
    <row r="30" spans="1:12" ht="12.75" x14ac:dyDescent="0.2">
      <c r="A30" s="25" t="s">
        <v>51</v>
      </c>
      <c r="B30" s="26" t="s">
        <v>52</v>
      </c>
      <c r="C30" s="27" t="s">
        <v>53</v>
      </c>
      <c r="D30" s="27" t="s">
        <v>54</v>
      </c>
      <c r="E30" s="28" t="s">
        <v>55</v>
      </c>
      <c r="F30" s="63">
        <f>F31+F45</f>
        <v>110375228.06999999</v>
      </c>
      <c r="G30" s="63">
        <f>G31+G45</f>
        <v>110248328.06999999</v>
      </c>
      <c r="H30" s="63">
        <f t="shared" ref="H30" si="0">H31+H45</f>
        <v>110586340.06999999</v>
      </c>
      <c r="I30" s="64">
        <v>0</v>
      </c>
    </row>
    <row r="31" spans="1:12" ht="12.75" x14ac:dyDescent="0.2">
      <c r="A31" s="29" t="s">
        <v>56</v>
      </c>
      <c r="B31" s="30" t="s">
        <v>57</v>
      </c>
      <c r="C31" s="27" t="s">
        <v>53</v>
      </c>
      <c r="D31" s="27" t="s">
        <v>54</v>
      </c>
      <c r="E31" s="27" t="s">
        <v>58</v>
      </c>
      <c r="F31" s="65">
        <f>F33+F38+F43</f>
        <v>102936804</v>
      </c>
      <c r="G31" s="65">
        <f>G33+G38+G43</f>
        <v>102809904</v>
      </c>
      <c r="H31" s="65">
        <f t="shared" ref="H31" si="1">H33+H38+H43</f>
        <v>103147916</v>
      </c>
      <c r="I31" s="64">
        <v>0</v>
      </c>
    </row>
    <row r="32" spans="1:12" ht="12.75" x14ac:dyDescent="0.2">
      <c r="A32" s="31" t="s">
        <v>59</v>
      </c>
      <c r="B32" s="32"/>
      <c r="C32" s="33"/>
      <c r="D32" s="33"/>
      <c r="E32" s="33"/>
      <c r="F32" s="66"/>
      <c r="G32" s="66"/>
      <c r="H32" s="66"/>
      <c r="I32" s="67"/>
    </row>
    <row r="33" spans="1:13" s="37" customFormat="1" ht="48" customHeight="1" x14ac:dyDescent="0.2">
      <c r="A33" s="34" t="s">
        <v>60</v>
      </c>
      <c r="B33" s="35" t="s">
        <v>61</v>
      </c>
      <c r="C33" s="33" t="s">
        <v>53</v>
      </c>
      <c r="D33" s="33" t="s">
        <v>54</v>
      </c>
      <c r="E33" s="36" t="s">
        <v>58</v>
      </c>
      <c r="F33" s="68">
        <f>F35+F36+F37</f>
        <v>78197344</v>
      </c>
      <c r="G33" s="68">
        <f t="shared" ref="G33:H33" si="2">G35+G36+G37</f>
        <v>78470444</v>
      </c>
      <c r="H33" s="68">
        <f t="shared" si="2"/>
        <v>78808456</v>
      </c>
      <c r="I33" s="67">
        <v>0</v>
      </c>
      <c r="L33" s="77"/>
    </row>
    <row r="34" spans="1:13" ht="12.75" customHeight="1" x14ac:dyDescent="0.2">
      <c r="A34" s="31" t="s">
        <v>59</v>
      </c>
      <c r="B34" s="32"/>
      <c r="C34" s="33"/>
      <c r="D34" s="33"/>
      <c r="E34" s="33"/>
      <c r="F34" s="66"/>
      <c r="G34" s="66"/>
      <c r="H34" s="66"/>
      <c r="I34" s="67"/>
    </row>
    <row r="35" spans="1:13" ht="48" customHeight="1" x14ac:dyDescent="0.2">
      <c r="A35" s="29" t="s">
        <v>62</v>
      </c>
      <c r="B35" s="30" t="s">
        <v>63</v>
      </c>
      <c r="C35" s="27" t="s">
        <v>64</v>
      </c>
      <c r="D35" s="27" t="s">
        <v>54</v>
      </c>
      <c r="E35" s="27" t="s">
        <v>58</v>
      </c>
      <c r="F35" s="65">
        <v>35438112</v>
      </c>
      <c r="G35" s="65">
        <v>35711212</v>
      </c>
      <c r="H35" s="65">
        <v>36049224</v>
      </c>
      <c r="I35" s="64">
        <v>0</v>
      </c>
    </row>
    <row r="36" spans="1:13" ht="48" customHeight="1" x14ac:dyDescent="0.2">
      <c r="A36" s="29" t="s">
        <v>62</v>
      </c>
      <c r="B36" s="30" t="s">
        <v>63</v>
      </c>
      <c r="C36" s="27" t="s">
        <v>65</v>
      </c>
      <c r="D36" s="27" t="s">
        <v>54</v>
      </c>
      <c r="E36" s="27" t="s">
        <v>58</v>
      </c>
      <c r="F36" s="65">
        <v>41534800</v>
      </c>
      <c r="G36" s="65">
        <v>41534800</v>
      </c>
      <c r="H36" s="65">
        <v>41534800</v>
      </c>
      <c r="I36" s="64">
        <v>0</v>
      </c>
    </row>
    <row r="37" spans="1:13" ht="48" customHeight="1" x14ac:dyDescent="0.2">
      <c r="A37" s="29" t="s">
        <v>62</v>
      </c>
      <c r="B37" s="30" t="s">
        <v>63</v>
      </c>
      <c r="C37" s="27" t="s">
        <v>186</v>
      </c>
      <c r="D37" s="27" t="s">
        <v>54</v>
      </c>
      <c r="E37" s="27" t="s">
        <v>58</v>
      </c>
      <c r="F37" s="65">
        <v>1224432</v>
      </c>
      <c r="G37" s="65">
        <v>1224432</v>
      </c>
      <c r="H37" s="65">
        <v>1224432</v>
      </c>
      <c r="I37" s="64">
        <v>0</v>
      </c>
    </row>
    <row r="38" spans="1:13" s="37" customFormat="1" ht="27.6" customHeight="1" x14ac:dyDescent="0.2">
      <c r="A38" s="29" t="s">
        <v>66</v>
      </c>
      <c r="B38" s="30" t="s">
        <v>67</v>
      </c>
      <c r="C38" s="27" t="s">
        <v>53</v>
      </c>
      <c r="D38" s="27" t="s">
        <v>54</v>
      </c>
      <c r="E38" s="27" t="s">
        <v>58</v>
      </c>
      <c r="F38" s="65">
        <f>F40+F41+F42+F44</f>
        <v>24739460</v>
      </c>
      <c r="G38" s="65">
        <f t="shared" ref="G38:H38" si="3">G40+G41+G42+G44</f>
        <v>24339460</v>
      </c>
      <c r="H38" s="65">
        <f t="shared" si="3"/>
        <v>24339460</v>
      </c>
      <c r="I38" s="64">
        <v>0</v>
      </c>
    </row>
    <row r="39" spans="1:13" s="37" customFormat="1" ht="14.25" customHeight="1" x14ac:dyDescent="0.2">
      <c r="A39" s="31" t="s">
        <v>59</v>
      </c>
      <c r="B39" s="30"/>
      <c r="C39" s="27"/>
      <c r="D39" s="27"/>
      <c r="E39" s="27"/>
      <c r="F39" s="65"/>
      <c r="G39" s="65"/>
      <c r="H39" s="65"/>
      <c r="I39" s="64"/>
    </row>
    <row r="40" spans="1:13" ht="23.1" customHeight="1" x14ac:dyDescent="0.2">
      <c r="A40" s="29" t="s">
        <v>68</v>
      </c>
      <c r="B40" s="30" t="s">
        <v>69</v>
      </c>
      <c r="C40" s="27" t="s">
        <v>70</v>
      </c>
      <c r="D40" s="27" t="s">
        <v>54</v>
      </c>
      <c r="E40" s="27" t="s">
        <v>58</v>
      </c>
      <c r="F40" s="65">
        <v>22455360</v>
      </c>
      <c r="G40" s="65">
        <v>22455360</v>
      </c>
      <c r="H40" s="65">
        <v>22455360</v>
      </c>
      <c r="I40" s="64">
        <v>0</v>
      </c>
    </row>
    <row r="41" spans="1:13" ht="23.1" customHeight="1" x14ac:dyDescent="0.2">
      <c r="A41" s="29" t="s">
        <v>68</v>
      </c>
      <c r="B41" s="30" t="s">
        <v>69</v>
      </c>
      <c r="C41" s="27" t="s">
        <v>71</v>
      </c>
      <c r="D41" s="27" t="s">
        <v>54</v>
      </c>
      <c r="E41" s="27" t="s">
        <v>58</v>
      </c>
      <c r="F41" s="65">
        <v>1884100</v>
      </c>
      <c r="G41" s="65">
        <v>1884100</v>
      </c>
      <c r="H41" s="65">
        <v>1884100</v>
      </c>
      <c r="I41" s="64">
        <v>0</v>
      </c>
    </row>
    <row r="42" spans="1:13" ht="23.1" hidden="1" customHeight="1" x14ac:dyDescent="0.2">
      <c r="A42" s="29" t="s">
        <v>68</v>
      </c>
      <c r="B42" s="30" t="s">
        <v>69</v>
      </c>
      <c r="C42" s="27" t="s">
        <v>72</v>
      </c>
      <c r="D42" s="27" t="s">
        <v>54</v>
      </c>
      <c r="E42" s="27" t="s">
        <v>58</v>
      </c>
      <c r="F42" s="65"/>
      <c r="G42" s="65"/>
      <c r="H42" s="65"/>
      <c r="I42" s="64">
        <v>0</v>
      </c>
    </row>
    <row r="43" spans="1:13" ht="23.1" hidden="1" customHeight="1" x14ac:dyDescent="0.2">
      <c r="A43" s="29" t="s">
        <v>68</v>
      </c>
      <c r="B43" s="30" t="s">
        <v>67</v>
      </c>
      <c r="C43" s="27" t="s">
        <v>72</v>
      </c>
      <c r="D43" s="27" t="s">
        <v>54</v>
      </c>
      <c r="E43" s="27" t="s">
        <v>73</v>
      </c>
      <c r="F43" s="65"/>
      <c r="G43" s="65"/>
      <c r="H43" s="65"/>
      <c r="I43" s="64">
        <v>0</v>
      </c>
    </row>
    <row r="44" spans="1:13" ht="23.1" customHeight="1" x14ac:dyDescent="0.2">
      <c r="A44" s="29" t="s">
        <v>68</v>
      </c>
      <c r="B44" s="30" t="s">
        <v>69</v>
      </c>
      <c r="C44" s="27" t="s">
        <v>74</v>
      </c>
      <c r="D44" s="27" t="s">
        <v>54</v>
      </c>
      <c r="E44" s="27" t="s">
        <v>58</v>
      </c>
      <c r="F44" s="65">
        <v>400000</v>
      </c>
      <c r="G44" s="65">
        <v>0</v>
      </c>
      <c r="H44" s="65">
        <v>0</v>
      </c>
      <c r="I44" s="64">
        <v>0</v>
      </c>
    </row>
    <row r="45" spans="1:13" ht="25.5" customHeight="1" x14ac:dyDescent="0.2">
      <c r="A45" s="29" t="s">
        <v>75</v>
      </c>
      <c r="B45" s="30" t="s">
        <v>76</v>
      </c>
      <c r="C45" s="27" t="s">
        <v>53</v>
      </c>
      <c r="D45" s="27" t="s">
        <v>54</v>
      </c>
      <c r="E45" s="27" t="s">
        <v>77</v>
      </c>
      <c r="F45" s="65">
        <f>F46+F47+F48+F49+F50+F52+F51+F53+F54</f>
        <v>7438424.0700000003</v>
      </c>
      <c r="G45" s="65">
        <f t="shared" ref="G45:H45" si="4">G46+G47+G48+G49+G50+G52+G51</f>
        <v>7438424.0700000003</v>
      </c>
      <c r="H45" s="65">
        <f t="shared" si="4"/>
        <v>7438424.0700000003</v>
      </c>
      <c r="I45" s="64">
        <v>0</v>
      </c>
      <c r="M45" s="38"/>
    </row>
    <row r="46" spans="1:13" ht="23.1" customHeight="1" x14ac:dyDescent="0.2">
      <c r="A46" s="29" t="s">
        <v>78</v>
      </c>
      <c r="B46" s="30" t="s">
        <v>79</v>
      </c>
      <c r="C46" s="27" t="s">
        <v>80</v>
      </c>
      <c r="D46" s="27" t="s">
        <v>54</v>
      </c>
      <c r="E46" s="27" t="s">
        <v>77</v>
      </c>
      <c r="F46" s="65">
        <v>7438424.0700000003</v>
      </c>
      <c r="G46" s="65">
        <v>7438424.0700000003</v>
      </c>
      <c r="H46" s="65">
        <v>7438424.0700000003</v>
      </c>
      <c r="I46" s="64">
        <v>0</v>
      </c>
    </row>
    <row r="47" spans="1:13" ht="23.1" hidden="1" customHeight="1" x14ac:dyDescent="0.2">
      <c r="A47" s="29" t="s">
        <v>78</v>
      </c>
      <c r="B47" s="30" t="s">
        <v>79</v>
      </c>
      <c r="C47" s="27" t="s">
        <v>184</v>
      </c>
      <c r="D47" s="27" t="s">
        <v>54</v>
      </c>
      <c r="E47" s="27" t="s">
        <v>77</v>
      </c>
      <c r="F47" s="65"/>
      <c r="G47" s="65"/>
      <c r="H47" s="65"/>
      <c r="I47" s="64">
        <v>0</v>
      </c>
    </row>
    <row r="48" spans="1:13" ht="21.75" hidden="1" customHeight="1" x14ac:dyDescent="0.2">
      <c r="A48" s="29" t="s">
        <v>78</v>
      </c>
      <c r="B48" s="30" t="s">
        <v>79</v>
      </c>
      <c r="C48" s="27" t="s">
        <v>82</v>
      </c>
      <c r="D48" s="27" t="s">
        <v>54</v>
      </c>
      <c r="E48" s="27" t="s">
        <v>77</v>
      </c>
      <c r="F48" s="65"/>
      <c r="G48" s="65"/>
      <c r="H48" s="65"/>
      <c r="I48" s="64">
        <v>0</v>
      </c>
    </row>
    <row r="49" spans="1:9" ht="23.1" hidden="1" customHeight="1" x14ac:dyDescent="0.2">
      <c r="A49" s="29" t="s">
        <v>78</v>
      </c>
      <c r="B49" s="30" t="s">
        <v>79</v>
      </c>
      <c r="C49" s="27" t="s">
        <v>83</v>
      </c>
      <c r="D49" s="27" t="s">
        <v>54</v>
      </c>
      <c r="E49" s="27" t="s">
        <v>77</v>
      </c>
      <c r="F49" s="65"/>
      <c r="G49" s="65"/>
      <c r="H49" s="65"/>
      <c r="I49" s="64">
        <v>0</v>
      </c>
    </row>
    <row r="50" spans="1:9" ht="16.5" hidden="1" customHeight="1" x14ac:dyDescent="0.2">
      <c r="A50" s="29" t="s">
        <v>78</v>
      </c>
      <c r="B50" s="30" t="s">
        <v>79</v>
      </c>
      <c r="C50" s="27" t="s">
        <v>84</v>
      </c>
      <c r="D50" s="27" t="s">
        <v>54</v>
      </c>
      <c r="E50" s="27" t="s">
        <v>77</v>
      </c>
      <c r="F50" s="65"/>
      <c r="G50" s="65"/>
      <c r="H50" s="65"/>
      <c r="I50" s="64">
        <v>0</v>
      </c>
    </row>
    <row r="51" spans="1:9" ht="16.5" hidden="1" customHeight="1" x14ac:dyDescent="0.2">
      <c r="A51" s="29" t="s">
        <v>78</v>
      </c>
      <c r="B51" s="30" t="s">
        <v>79</v>
      </c>
      <c r="C51" s="27" t="s">
        <v>81</v>
      </c>
      <c r="D51" s="27" t="s">
        <v>54</v>
      </c>
      <c r="E51" s="27" t="s">
        <v>77</v>
      </c>
      <c r="F51" s="65"/>
      <c r="G51" s="65"/>
      <c r="H51" s="65"/>
      <c r="I51" s="64">
        <v>0</v>
      </c>
    </row>
    <row r="52" spans="1:9" ht="16.5" hidden="1" customHeight="1" x14ac:dyDescent="0.2">
      <c r="A52" s="29" t="s">
        <v>78</v>
      </c>
      <c r="B52" s="30" t="s">
        <v>79</v>
      </c>
      <c r="C52" s="27" t="s">
        <v>82</v>
      </c>
      <c r="D52" s="27" t="s">
        <v>54</v>
      </c>
      <c r="E52" s="27" t="s">
        <v>77</v>
      </c>
      <c r="F52" s="65"/>
      <c r="G52" s="65"/>
      <c r="H52" s="65"/>
      <c r="I52" s="64">
        <v>0</v>
      </c>
    </row>
    <row r="53" spans="1:9" ht="16.5" hidden="1" customHeight="1" x14ac:dyDescent="0.2">
      <c r="A53" s="29" t="s">
        <v>185</v>
      </c>
      <c r="B53" s="30" t="s">
        <v>79</v>
      </c>
      <c r="C53" s="27" t="s">
        <v>131</v>
      </c>
      <c r="D53" s="27" t="s">
        <v>54</v>
      </c>
      <c r="E53" s="27" t="s">
        <v>77</v>
      </c>
      <c r="F53" s="65"/>
      <c r="G53" s="65"/>
      <c r="H53" s="65"/>
      <c r="I53" s="64"/>
    </row>
    <row r="54" spans="1:9" ht="16.5" hidden="1" customHeight="1" x14ac:dyDescent="0.2">
      <c r="A54" s="29" t="s">
        <v>78</v>
      </c>
      <c r="B54" s="30" t="s">
        <v>79</v>
      </c>
      <c r="C54" s="27" t="s">
        <v>189</v>
      </c>
      <c r="D54" s="27" t="s">
        <v>54</v>
      </c>
      <c r="E54" s="27" t="s">
        <v>77</v>
      </c>
      <c r="F54" s="65"/>
      <c r="G54" s="65"/>
      <c r="H54" s="65"/>
      <c r="I54" s="64"/>
    </row>
    <row r="55" spans="1:9" ht="21" customHeight="1" x14ac:dyDescent="0.2">
      <c r="A55" s="25" t="s">
        <v>85</v>
      </c>
      <c r="B55" s="26" t="s">
        <v>86</v>
      </c>
      <c r="C55" s="27" t="s">
        <v>53</v>
      </c>
      <c r="D55" s="27" t="s">
        <v>54</v>
      </c>
      <c r="E55" s="28" t="s">
        <v>55</v>
      </c>
      <c r="F55" s="63">
        <f>F56+F70+F74+F84+F82</f>
        <v>121431253.26999998</v>
      </c>
      <c r="G55" s="63">
        <f>G56+G70+G74+G84</f>
        <v>110248328.06999999</v>
      </c>
      <c r="H55" s="63">
        <f>H56+H70+H74+H84</f>
        <v>110586340.06999999</v>
      </c>
      <c r="I55" s="64">
        <v>0</v>
      </c>
    </row>
    <row r="56" spans="1:9" ht="21" customHeight="1" x14ac:dyDescent="0.2">
      <c r="A56" s="29" t="s">
        <v>87</v>
      </c>
      <c r="B56" s="30" t="s">
        <v>88</v>
      </c>
      <c r="C56" s="27" t="s">
        <v>53</v>
      </c>
      <c r="D56" s="27" t="s">
        <v>54</v>
      </c>
      <c r="E56" s="27" t="s">
        <v>55</v>
      </c>
      <c r="F56" s="65">
        <f>F57+F59+F60+F61+F63+F62+F58</f>
        <v>72100056.239999995</v>
      </c>
      <c r="G56" s="65">
        <f t="shared" ref="G56:H56" si="5">G57+G59+G60+G61+G63+G62</f>
        <v>71795246.399999991</v>
      </c>
      <c r="H56" s="65">
        <f t="shared" si="5"/>
        <v>71795246.399999991</v>
      </c>
      <c r="I56" s="64">
        <v>0</v>
      </c>
    </row>
    <row r="57" spans="1:9" ht="22.5" customHeight="1" x14ac:dyDescent="0.2">
      <c r="A57" s="29" t="s">
        <v>89</v>
      </c>
      <c r="B57" s="30" t="s">
        <v>90</v>
      </c>
      <c r="C57" s="27" t="s">
        <v>70</v>
      </c>
      <c r="D57" s="27" t="s">
        <v>91</v>
      </c>
      <c r="E57" s="27" t="s">
        <v>92</v>
      </c>
      <c r="F57" s="65">
        <v>3318902</v>
      </c>
      <c r="G57" s="65">
        <v>3318902</v>
      </c>
      <c r="H57" s="65">
        <v>3318902</v>
      </c>
      <c r="I57" s="64">
        <v>0</v>
      </c>
    </row>
    <row r="58" spans="1:9" ht="22.5" hidden="1" customHeight="1" x14ac:dyDescent="0.2">
      <c r="A58" s="29" t="s">
        <v>89</v>
      </c>
      <c r="B58" s="30" t="s">
        <v>90</v>
      </c>
      <c r="C58" s="27" t="s">
        <v>74</v>
      </c>
      <c r="D58" s="27" t="s">
        <v>91</v>
      </c>
      <c r="E58" s="27" t="s">
        <v>92</v>
      </c>
      <c r="F58" s="65"/>
      <c r="G58" s="65"/>
      <c r="H58" s="65"/>
      <c r="I58" s="64"/>
    </row>
    <row r="59" spans="1:9" ht="16.5" customHeight="1" x14ac:dyDescent="0.2">
      <c r="A59" s="29" t="s">
        <v>89</v>
      </c>
      <c r="B59" s="30" t="s">
        <v>90</v>
      </c>
      <c r="C59" s="27" t="s">
        <v>71</v>
      </c>
      <c r="D59" s="27" t="s">
        <v>91</v>
      </c>
      <c r="E59" s="27" t="s">
        <v>92</v>
      </c>
      <c r="F59" s="65">
        <v>50000</v>
      </c>
      <c r="G59" s="65">
        <v>50000</v>
      </c>
      <c r="H59" s="65">
        <v>50000</v>
      </c>
      <c r="I59" s="64">
        <v>0</v>
      </c>
    </row>
    <row r="60" spans="1:9" ht="21" customHeight="1" x14ac:dyDescent="0.2">
      <c r="A60" s="29" t="s">
        <v>89</v>
      </c>
      <c r="B60" s="30" t="s">
        <v>90</v>
      </c>
      <c r="C60" s="27" t="s">
        <v>64</v>
      </c>
      <c r="D60" s="27" t="s">
        <v>91</v>
      </c>
      <c r="E60" s="27" t="s">
        <v>92</v>
      </c>
      <c r="F60" s="65">
        <v>19578590.359999999</v>
      </c>
      <c r="G60" s="65">
        <v>19490000</v>
      </c>
      <c r="H60" s="65">
        <v>19490000</v>
      </c>
      <c r="I60" s="64">
        <v>0</v>
      </c>
    </row>
    <row r="61" spans="1:9" ht="21" customHeight="1" x14ac:dyDescent="0.2">
      <c r="A61" s="29" t="s">
        <v>89</v>
      </c>
      <c r="B61" s="30" t="s">
        <v>90</v>
      </c>
      <c r="C61" s="27" t="s">
        <v>65</v>
      </c>
      <c r="D61" s="27" t="s">
        <v>91</v>
      </c>
      <c r="E61" s="27" t="s">
        <v>92</v>
      </c>
      <c r="F61" s="65">
        <v>31876518.579999998</v>
      </c>
      <c r="G61" s="65">
        <v>31731000</v>
      </c>
      <c r="H61" s="65">
        <v>31731000</v>
      </c>
      <c r="I61" s="64">
        <v>0</v>
      </c>
    </row>
    <row r="62" spans="1:9" ht="21" customHeight="1" x14ac:dyDescent="0.2">
      <c r="A62" s="29" t="s">
        <v>89</v>
      </c>
      <c r="B62" s="30" t="s">
        <v>90</v>
      </c>
      <c r="C62" s="27" t="s">
        <v>186</v>
      </c>
      <c r="D62" s="27" t="s">
        <v>187</v>
      </c>
      <c r="E62" s="27" t="s">
        <v>92</v>
      </c>
      <c r="F62" s="65">
        <v>552331.80000000005</v>
      </c>
      <c r="G62" s="65">
        <v>552331.80000000005</v>
      </c>
      <c r="H62" s="65">
        <v>552331.80000000005</v>
      </c>
      <c r="I62" s="64">
        <v>0</v>
      </c>
    </row>
    <row r="63" spans="1:9" ht="21" customHeight="1" x14ac:dyDescent="0.2">
      <c r="A63" s="29" t="s">
        <v>93</v>
      </c>
      <c r="B63" s="30" t="s">
        <v>94</v>
      </c>
      <c r="C63" s="27" t="s">
        <v>53</v>
      </c>
      <c r="D63" s="27" t="s">
        <v>54</v>
      </c>
      <c r="E63" s="27" t="s">
        <v>95</v>
      </c>
      <c r="F63" s="65">
        <f>F64+F66+F67+F68+F69+F65</f>
        <v>16723713.5</v>
      </c>
      <c r="G63" s="65">
        <f t="shared" ref="G63:H63" si="6">G64+G66+G67+G68+G69</f>
        <v>16653012.6</v>
      </c>
      <c r="H63" s="65">
        <f t="shared" si="6"/>
        <v>16653012.6</v>
      </c>
      <c r="I63" s="64">
        <v>0</v>
      </c>
    </row>
    <row r="64" spans="1:9" ht="21" customHeight="1" x14ac:dyDescent="0.2">
      <c r="A64" s="29" t="s">
        <v>96</v>
      </c>
      <c r="B64" s="30" t="s">
        <v>97</v>
      </c>
      <c r="C64" s="27" t="s">
        <v>70</v>
      </c>
      <c r="D64" s="27" t="s">
        <v>91</v>
      </c>
      <c r="E64" s="27" t="s">
        <v>95</v>
      </c>
      <c r="F64" s="65">
        <v>1002308.4</v>
      </c>
      <c r="G64" s="65">
        <v>1002308.4</v>
      </c>
      <c r="H64" s="65">
        <v>1002308.4</v>
      </c>
      <c r="I64" s="64">
        <v>0</v>
      </c>
    </row>
    <row r="65" spans="1:9" ht="21" hidden="1" customHeight="1" x14ac:dyDescent="0.2">
      <c r="A65" s="29" t="s">
        <v>96</v>
      </c>
      <c r="B65" s="30" t="s">
        <v>97</v>
      </c>
      <c r="C65" s="27" t="s">
        <v>74</v>
      </c>
      <c r="D65" s="27" t="s">
        <v>91</v>
      </c>
      <c r="E65" s="27" t="s">
        <v>95</v>
      </c>
      <c r="F65" s="65"/>
      <c r="G65" s="65"/>
      <c r="H65" s="65"/>
      <c r="I65" s="64"/>
    </row>
    <row r="66" spans="1:9" ht="21" customHeight="1" x14ac:dyDescent="0.2">
      <c r="A66" s="29" t="s">
        <v>96</v>
      </c>
      <c r="B66" s="30" t="s">
        <v>97</v>
      </c>
      <c r="C66" s="27" t="s">
        <v>71</v>
      </c>
      <c r="D66" s="27" t="s">
        <v>91</v>
      </c>
      <c r="E66" s="27" t="s">
        <v>95</v>
      </c>
      <c r="F66" s="65">
        <v>15100</v>
      </c>
      <c r="G66" s="65">
        <v>15100</v>
      </c>
      <c r="H66" s="65">
        <v>15100</v>
      </c>
      <c r="I66" s="64">
        <v>0</v>
      </c>
    </row>
    <row r="67" spans="1:9" ht="21" customHeight="1" x14ac:dyDescent="0.2">
      <c r="A67" s="29" t="s">
        <v>96</v>
      </c>
      <c r="B67" s="30" t="s">
        <v>97</v>
      </c>
      <c r="C67" s="27" t="s">
        <v>64</v>
      </c>
      <c r="D67" s="27" t="s">
        <v>91</v>
      </c>
      <c r="E67" s="27" t="s">
        <v>95</v>
      </c>
      <c r="F67" s="65">
        <v>5912754.29</v>
      </c>
      <c r="G67" s="65">
        <v>5886000</v>
      </c>
      <c r="H67" s="65">
        <v>5886000</v>
      </c>
      <c r="I67" s="64">
        <v>0</v>
      </c>
    </row>
    <row r="68" spans="1:9" ht="21" customHeight="1" x14ac:dyDescent="0.2">
      <c r="A68" s="29" t="s">
        <v>96</v>
      </c>
      <c r="B68" s="30" t="s">
        <v>97</v>
      </c>
      <c r="C68" s="27" t="s">
        <v>65</v>
      </c>
      <c r="D68" s="27" t="s">
        <v>91</v>
      </c>
      <c r="E68" s="27" t="s">
        <v>95</v>
      </c>
      <c r="F68" s="65">
        <v>9626746.6099999994</v>
      </c>
      <c r="G68" s="65">
        <v>9582800</v>
      </c>
      <c r="H68" s="65">
        <v>9582800</v>
      </c>
      <c r="I68" s="64">
        <v>0</v>
      </c>
    </row>
    <row r="69" spans="1:9" ht="21" customHeight="1" x14ac:dyDescent="0.2">
      <c r="A69" s="29" t="s">
        <v>96</v>
      </c>
      <c r="B69" s="30" t="s">
        <v>97</v>
      </c>
      <c r="C69" s="27" t="s">
        <v>186</v>
      </c>
      <c r="D69" s="27" t="s">
        <v>187</v>
      </c>
      <c r="E69" s="27" t="s">
        <v>95</v>
      </c>
      <c r="F69" s="65">
        <v>166804.20000000001</v>
      </c>
      <c r="G69" s="65">
        <v>166804.20000000001</v>
      </c>
      <c r="H69" s="65">
        <v>166804.20000000001</v>
      </c>
      <c r="I69" s="64">
        <v>0</v>
      </c>
    </row>
    <row r="70" spans="1:9" ht="21" customHeight="1" x14ac:dyDescent="0.2">
      <c r="A70" s="29" t="s">
        <v>98</v>
      </c>
      <c r="B70" s="30" t="s">
        <v>99</v>
      </c>
      <c r="C70" s="27" t="s">
        <v>53</v>
      </c>
      <c r="D70" s="27" t="s">
        <v>54</v>
      </c>
      <c r="E70" s="27" t="s">
        <v>100</v>
      </c>
      <c r="F70" s="65">
        <f>F71</f>
        <v>7364797.0300000003</v>
      </c>
      <c r="G70" s="65">
        <f t="shared" ref="G70:H70" si="7">G71</f>
        <v>7364776.3099999996</v>
      </c>
      <c r="H70" s="65">
        <f t="shared" si="7"/>
        <v>7364776.3099999996</v>
      </c>
      <c r="I70" s="64">
        <v>0</v>
      </c>
    </row>
    <row r="71" spans="1:9" ht="21" customHeight="1" x14ac:dyDescent="0.2">
      <c r="A71" s="29" t="s">
        <v>101</v>
      </c>
      <c r="B71" s="30" t="s">
        <v>102</v>
      </c>
      <c r="C71" s="27" t="s">
        <v>53</v>
      </c>
      <c r="D71" s="27" t="s">
        <v>54</v>
      </c>
      <c r="E71" s="27" t="s">
        <v>103</v>
      </c>
      <c r="F71" s="65">
        <f>F72+F73</f>
        <v>7364797.0300000003</v>
      </c>
      <c r="G71" s="65">
        <f t="shared" ref="G71:H71" si="8">G72+G73</f>
        <v>7364776.3099999996</v>
      </c>
      <c r="H71" s="65">
        <f t="shared" si="8"/>
        <v>7364776.3099999996</v>
      </c>
      <c r="I71" s="64">
        <v>0</v>
      </c>
    </row>
    <row r="72" spans="1:9" ht="25.5" hidden="1" x14ac:dyDescent="0.2">
      <c r="A72" s="29" t="s">
        <v>104</v>
      </c>
      <c r="B72" s="30" t="s">
        <v>105</v>
      </c>
      <c r="C72" s="27" t="s">
        <v>82</v>
      </c>
      <c r="D72" s="27" t="s">
        <v>91</v>
      </c>
      <c r="E72" s="27" t="s">
        <v>106</v>
      </c>
      <c r="F72" s="65"/>
      <c r="G72" s="65"/>
      <c r="H72" s="65"/>
      <c r="I72" s="64">
        <v>0</v>
      </c>
    </row>
    <row r="73" spans="1:9" ht="25.5" x14ac:dyDescent="0.2">
      <c r="A73" s="29" t="s">
        <v>104</v>
      </c>
      <c r="B73" s="30" t="s">
        <v>107</v>
      </c>
      <c r="C73" s="27" t="s">
        <v>80</v>
      </c>
      <c r="D73" s="27" t="s">
        <v>108</v>
      </c>
      <c r="E73" s="27" t="s">
        <v>106</v>
      </c>
      <c r="F73" s="65">
        <v>7364797.0300000003</v>
      </c>
      <c r="G73" s="65">
        <v>7364776.3099999996</v>
      </c>
      <c r="H73" s="65">
        <v>7364776.3099999996</v>
      </c>
      <c r="I73" s="64">
        <v>0</v>
      </c>
    </row>
    <row r="74" spans="1:9" ht="19.5" customHeight="1" x14ac:dyDescent="0.2">
      <c r="A74" s="29" t="s">
        <v>109</v>
      </c>
      <c r="B74" s="30" t="s">
        <v>110</v>
      </c>
      <c r="C74" s="27" t="s">
        <v>53</v>
      </c>
      <c r="D74" s="27" t="s">
        <v>54</v>
      </c>
      <c r="E74" s="27" t="s">
        <v>111</v>
      </c>
      <c r="F74" s="65">
        <f>F75+F79+F80+F78+F81</f>
        <v>591800</v>
      </c>
      <c r="G74" s="65">
        <f t="shared" ref="G74:H74" si="9">G75+G79+G80+G78+G81</f>
        <v>591800</v>
      </c>
      <c r="H74" s="65">
        <f t="shared" si="9"/>
        <v>591800</v>
      </c>
      <c r="I74" s="69">
        <v>0</v>
      </c>
    </row>
    <row r="75" spans="1:9" ht="19.5" customHeight="1" x14ac:dyDescent="0.2">
      <c r="A75" s="29" t="s">
        <v>112</v>
      </c>
      <c r="B75" s="30" t="s">
        <v>113</v>
      </c>
      <c r="C75" s="27" t="s">
        <v>64</v>
      </c>
      <c r="D75" s="27" t="s">
        <v>91</v>
      </c>
      <c r="E75" s="27" t="s">
        <v>114</v>
      </c>
      <c r="F75" s="65">
        <v>558000</v>
      </c>
      <c r="G75" s="65">
        <v>558000</v>
      </c>
      <c r="H75" s="65">
        <v>558000</v>
      </c>
      <c r="I75" s="64">
        <v>0</v>
      </c>
    </row>
    <row r="76" spans="1:9" ht="19.5" hidden="1" customHeight="1" x14ac:dyDescent="0.2">
      <c r="A76" s="29" t="s">
        <v>115</v>
      </c>
      <c r="B76" s="30" t="s">
        <v>116</v>
      </c>
      <c r="C76" s="27" t="s">
        <v>71</v>
      </c>
      <c r="D76" s="27" t="s">
        <v>91</v>
      </c>
      <c r="E76" s="27" t="s">
        <v>117</v>
      </c>
      <c r="F76" s="65"/>
      <c r="G76" s="65"/>
      <c r="H76" s="65"/>
      <c r="I76" s="64">
        <v>0</v>
      </c>
    </row>
    <row r="77" spans="1:9" ht="19.5" hidden="1" customHeight="1" x14ac:dyDescent="0.2">
      <c r="A77" s="29" t="s">
        <v>118</v>
      </c>
      <c r="B77" s="30" t="s">
        <v>119</v>
      </c>
      <c r="C77" s="27" t="s">
        <v>71</v>
      </c>
      <c r="D77" s="27" t="s">
        <v>91</v>
      </c>
      <c r="E77" s="27" t="s">
        <v>120</v>
      </c>
      <c r="F77" s="65"/>
      <c r="G77" s="65"/>
      <c r="H77" s="65"/>
      <c r="I77" s="64">
        <v>0</v>
      </c>
    </row>
    <row r="78" spans="1:9" ht="19.5" customHeight="1" x14ac:dyDescent="0.2">
      <c r="A78" s="29" t="s">
        <v>112</v>
      </c>
      <c r="B78" s="30" t="s">
        <v>113</v>
      </c>
      <c r="C78" s="27" t="s">
        <v>71</v>
      </c>
      <c r="D78" s="27" t="s">
        <v>91</v>
      </c>
      <c r="E78" s="27" t="s">
        <v>114</v>
      </c>
      <c r="F78" s="65">
        <v>17000</v>
      </c>
      <c r="G78" s="65">
        <v>17000</v>
      </c>
      <c r="H78" s="65">
        <v>17000</v>
      </c>
      <c r="I78" s="64">
        <v>0</v>
      </c>
    </row>
    <row r="79" spans="1:9" ht="19.5" customHeight="1" x14ac:dyDescent="0.2">
      <c r="A79" s="29" t="s">
        <v>118</v>
      </c>
      <c r="B79" s="30" t="s">
        <v>119</v>
      </c>
      <c r="C79" s="27" t="s">
        <v>64</v>
      </c>
      <c r="D79" s="27" t="s">
        <v>91</v>
      </c>
      <c r="E79" s="27" t="s">
        <v>120</v>
      </c>
      <c r="F79" s="65">
        <v>14800</v>
      </c>
      <c r="G79" s="65">
        <v>14800</v>
      </c>
      <c r="H79" s="65">
        <v>14800</v>
      </c>
      <c r="I79" s="64">
        <v>0</v>
      </c>
    </row>
    <row r="80" spans="1:9" ht="19.5" hidden="1" customHeight="1" x14ac:dyDescent="0.2">
      <c r="A80" s="29" t="s">
        <v>118</v>
      </c>
      <c r="B80" s="30" t="s">
        <v>119</v>
      </c>
      <c r="C80" s="27" t="s">
        <v>72</v>
      </c>
      <c r="D80" s="27" t="s">
        <v>91</v>
      </c>
      <c r="E80" s="27" t="s">
        <v>120</v>
      </c>
      <c r="F80" s="65"/>
      <c r="G80" s="65"/>
      <c r="H80" s="65"/>
      <c r="I80" s="64">
        <v>0</v>
      </c>
    </row>
    <row r="81" spans="1:9" ht="19.5" customHeight="1" x14ac:dyDescent="0.2">
      <c r="A81" s="29" t="s">
        <v>118</v>
      </c>
      <c r="B81" s="30" t="s">
        <v>119</v>
      </c>
      <c r="C81" s="27" t="s">
        <v>71</v>
      </c>
      <c r="D81" s="27" t="s">
        <v>91</v>
      </c>
      <c r="E81" s="27" t="s">
        <v>120</v>
      </c>
      <c r="F81" s="65">
        <v>2000</v>
      </c>
      <c r="G81" s="65">
        <v>2000</v>
      </c>
      <c r="H81" s="65">
        <v>2000</v>
      </c>
      <c r="I81" s="64">
        <v>0</v>
      </c>
    </row>
    <row r="82" spans="1:9" s="42" customFormat="1" ht="19.5" hidden="1" customHeight="1" x14ac:dyDescent="0.2">
      <c r="A82" s="39" t="s">
        <v>121</v>
      </c>
      <c r="B82" s="40" t="s">
        <v>122</v>
      </c>
      <c r="C82" s="41" t="s">
        <v>53</v>
      </c>
      <c r="D82" s="41" t="s">
        <v>53</v>
      </c>
      <c r="E82" s="41" t="s">
        <v>183</v>
      </c>
      <c r="F82" s="70">
        <f>F83</f>
        <v>0</v>
      </c>
      <c r="G82" s="70"/>
      <c r="H82" s="70"/>
      <c r="I82" s="71">
        <v>0</v>
      </c>
    </row>
    <row r="83" spans="1:9" s="42" customFormat="1" ht="19.5" hidden="1" customHeight="1" x14ac:dyDescent="0.2">
      <c r="A83" s="43" t="s">
        <v>123</v>
      </c>
      <c r="B83" s="40" t="s">
        <v>124</v>
      </c>
      <c r="C83" s="41" t="s">
        <v>64</v>
      </c>
      <c r="D83" s="41" t="s">
        <v>91</v>
      </c>
      <c r="E83" s="41" t="s">
        <v>125</v>
      </c>
      <c r="F83" s="70"/>
      <c r="G83" s="70"/>
      <c r="H83" s="70"/>
      <c r="I83" s="71">
        <v>0</v>
      </c>
    </row>
    <row r="84" spans="1:9" ht="19.5" customHeight="1" x14ac:dyDescent="0.2">
      <c r="A84" s="29" t="s">
        <v>126</v>
      </c>
      <c r="B84" s="30" t="s">
        <v>127</v>
      </c>
      <c r="C84" s="27" t="s">
        <v>53</v>
      </c>
      <c r="D84" s="27" t="s">
        <v>54</v>
      </c>
      <c r="E84" s="27" t="s">
        <v>55</v>
      </c>
      <c r="F84" s="65">
        <f>F85+F86+F87+F88+F89+F90+F91+F92+F93+F95+F96+F100+F97+F99+F94+F98</f>
        <v>41374599.999999993</v>
      </c>
      <c r="G84" s="65">
        <f t="shared" ref="G84:H84" si="10">G85+G86+G87+G88+G89+G90+G91+G92+G93+G95+G96+G100+G97+G99+G94+G98</f>
        <v>30496505.360000003</v>
      </c>
      <c r="H84" s="65">
        <f t="shared" si="10"/>
        <v>30834517.360000003</v>
      </c>
      <c r="I84" s="64">
        <v>0</v>
      </c>
    </row>
    <row r="85" spans="1:9" ht="19.5" customHeight="1" x14ac:dyDescent="0.2">
      <c r="A85" s="29" t="s">
        <v>128</v>
      </c>
      <c r="B85" s="30" t="s">
        <v>129</v>
      </c>
      <c r="C85" s="27" t="s">
        <v>70</v>
      </c>
      <c r="D85" s="27" t="s">
        <v>91</v>
      </c>
      <c r="E85" s="27" t="s">
        <v>130</v>
      </c>
      <c r="F85" s="65">
        <v>27629235.390000001</v>
      </c>
      <c r="G85" s="65">
        <v>18134149.600000001</v>
      </c>
      <c r="H85" s="65">
        <v>18134149.600000001</v>
      </c>
      <c r="I85" s="64">
        <v>0</v>
      </c>
    </row>
    <row r="86" spans="1:9" ht="19.5" customHeight="1" x14ac:dyDescent="0.2">
      <c r="A86" s="29" t="s">
        <v>128</v>
      </c>
      <c r="B86" s="30" t="s">
        <v>129</v>
      </c>
      <c r="C86" s="27" t="s">
        <v>131</v>
      </c>
      <c r="D86" s="27" t="s">
        <v>91</v>
      </c>
      <c r="E86" s="27" t="s">
        <v>130</v>
      </c>
      <c r="F86" s="65">
        <v>117.97</v>
      </c>
      <c r="G86" s="65">
        <v>0</v>
      </c>
      <c r="H86" s="65">
        <v>0</v>
      </c>
      <c r="I86" s="64">
        <v>0</v>
      </c>
    </row>
    <row r="87" spans="1:9" ht="19.5" customHeight="1" x14ac:dyDescent="0.2">
      <c r="A87" s="29" t="s">
        <v>128</v>
      </c>
      <c r="B87" s="30" t="s">
        <v>129</v>
      </c>
      <c r="C87" s="27" t="s">
        <v>71</v>
      </c>
      <c r="D87" s="27" t="s">
        <v>91</v>
      </c>
      <c r="E87" s="27" t="s">
        <v>130</v>
      </c>
      <c r="F87" s="65">
        <v>2305126.6800000002</v>
      </c>
      <c r="G87" s="65">
        <v>1800000</v>
      </c>
      <c r="H87" s="65">
        <v>1800000</v>
      </c>
      <c r="I87" s="64">
        <v>0</v>
      </c>
    </row>
    <row r="88" spans="1:9" ht="19.5" customHeight="1" x14ac:dyDescent="0.2">
      <c r="A88" s="29" t="s">
        <v>128</v>
      </c>
      <c r="B88" s="30" t="s">
        <v>129</v>
      </c>
      <c r="C88" s="27" t="s">
        <v>72</v>
      </c>
      <c r="D88" s="27" t="s">
        <v>91</v>
      </c>
      <c r="E88" s="27" t="s">
        <v>130</v>
      </c>
      <c r="F88" s="65">
        <v>65299.06</v>
      </c>
      <c r="G88" s="65">
        <v>0</v>
      </c>
      <c r="H88" s="65">
        <v>0</v>
      </c>
      <c r="I88" s="64">
        <v>0</v>
      </c>
    </row>
    <row r="89" spans="1:9" ht="19.5" customHeight="1" x14ac:dyDescent="0.2">
      <c r="A89" s="29" t="s">
        <v>128</v>
      </c>
      <c r="B89" s="30" t="s">
        <v>129</v>
      </c>
      <c r="C89" s="27" t="s">
        <v>132</v>
      </c>
      <c r="D89" s="27" t="s">
        <v>91</v>
      </c>
      <c r="E89" s="27" t="s">
        <v>130</v>
      </c>
      <c r="F89" s="65">
        <v>740.54</v>
      </c>
      <c r="G89" s="65">
        <v>0</v>
      </c>
      <c r="H89" s="65">
        <v>0</v>
      </c>
      <c r="I89" s="64">
        <v>0</v>
      </c>
    </row>
    <row r="90" spans="1:9" ht="19.5" customHeight="1" x14ac:dyDescent="0.2">
      <c r="A90" s="29" t="s">
        <v>128</v>
      </c>
      <c r="B90" s="30" t="s">
        <v>129</v>
      </c>
      <c r="C90" s="27" t="s">
        <v>80</v>
      </c>
      <c r="D90" s="27" t="s">
        <v>108</v>
      </c>
      <c r="E90" s="27" t="s">
        <v>130</v>
      </c>
      <c r="F90" s="65">
        <v>73647.759999999995</v>
      </c>
      <c r="G90" s="65">
        <v>73647.759999999995</v>
      </c>
      <c r="H90" s="65">
        <v>73647.759999999995</v>
      </c>
      <c r="I90" s="64">
        <v>0</v>
      </c>
    </row>
    <row r="91" spans="1:9" ht="19.5" customHeight="1" x14ac:dyDescent="0.2">
      <c r="A91" s="29" t="s">
        <v>128</v>
      </c>
      <c r="B91" s="30" t="s">
        <v>129</v>
      </c>
      <c r="C91" s="27" t="s">
        <v>74</v>
      </c>
      <c r="D91" s="27" t="s">
        <v>91</v>
      </c>
      <c r="E91" s="27" t="s">
        <v>130</v>
      </c>
      <c r="F91" s="65">
        <v>481292.08</v>
      </c>
      <c r="G91" s="65">
        <v>0</v>
      </c>
      <c r="H91" s="65">
        <v>0</v>
      </c>
      <c r="I91" s="64">
        <v>0</v>
      </c>
    </row>
    <row r="92" spans="1:9" ht="19.5" customHeight="1" x14ac:dyDescent="0.2">
      <c r="A92" s="29" t="s">
        <v>128</v>
      </c>
      <c r="B92" s="30" t="s">
        <v>129</v>
      </c>
      <c r="C92" s="27" t="s">
        <v>64</v>
      </c>
      <c r="D92" s="27" t="s">
        <v>91</v>
      </c>
      <c r="E92" s="27" t="s">
        <v>130</v>
      </c>
      <c r="F92" s="65">
        <v>4664878.8600000003</v>
      </c>
      <c r="G92" s="65">
        <v>4665412</v>
      </c>
      <c r="H92" s="65">
        <v>4675424</v>
      </c>
      <c r="I92" s="64">
        <v>0</v>
      </c>
    </row>
    <row r="93" spans="1:9" ht="19.5" customHeight="1" x14ac:dyDescent="0.2">
      <c r="A93" s="29" t="s">
        <v>128</v>
      </c>
      <c r="B93" s="30" t="s">
        <v>129</v>
      </c>
      <c r="C93" s="27" t="s">
        <v>65</v>
      </c>
      <c r="D93" s="27" t="s">
        <v>91</v>
      </c>
      <c r="E93" s="27" t="s">
        <v>130</v>
      </c>
      <c r="F93" s="65">
        <v>221000</v>
      </c>
      <c r="G93" s="65">
        <v>221000</v>
      </c>
      <c r="H93" s="65">
        <v>221000</v>
      </c>
      <c r="I93" s="64">
        <v>0</v>
      </c>
    </row>
    <row r="94" spans="1:9" ht="19.5" customHeight="1" x14ac:dyDescent="0.2">
      <c r="A94" s="29" t="s">
        <v>128</v>
      </c>
      <c r="B94" s="30" t="s">
        <v>129</v>
      </c>
      <c r="C94" s="27" t="s">
        <v>186</v>
      </c>
      <c r="D94" s="27" t="s">
        <v>187</v>
      </c>
      <c r="E94" s="27" t="s">
        <v>130</v>
      </c>
      <c r="F94" s="65">
        <v>852863.86</v>
      </c>
      <c r="G94" s="65">
        <v>505296</v>
      </c>
      <c r="H94" s="65">
        <v>505296</v>
      </c>
      <c r="I94" s="64">
        <v>0</v>
      </c>
    </row>
    <row r="95" spans="1:9" ht="17.25" hidden="1" customHeight="1" x14ac:dyDescent="0.2">
      <c r="A95" s="29" t="s">
        <v>128</v>
      </c>
      <c r="B95" s="30" t="s">
        <v>129</v>
      </c>
      <c r="C95" s="27" t="s">
        <v>184</v>
      </c>
      <c r="D95" s="27" t="s">
        <v>91</v>
      </c>
      <c r="E95" s="27" t="s">
        <v>130</v>
      </c>
      <c r="F95" s="65"/>
      <c r="G95" s="65"/>
      <c r="H95" s="65"/>
      <c r="I95" s="64">
        <v>0</v>
      </c>
    </row>
    <row r="96" spans="1:9" ht="17.25" hidden="1" customHeight="1" x14ac:dyDescent="0.2">
      <c r="A96" s="29" t="s">
        <v>128</v>
      </c>
      <c r="B96" s="30" t="s">
        <v>129</v>
      </c>
      <c r="C96" s="27" t="s">
        <v>83</v>
      </c>
      <c r="D96" s="27" t="s">
        <v>91</v>
      </c>
      <c r="E96" s="27" t="s">
        <v>130</v>
      </c>
      <c r="F96" s="65"/>
      <c r="G96" s="65"/>
      <c r="H96" s="65"/>
      <c r="I96" s="64">
        <v>0</v>
      </c>
    </row>
    <row r="97" spans="1:14" ht="17.25" hidden="1" customHeight="1" x14ac:dyDescent="0.2">
      <c r="A97" s="29" t="s">
        <v>128</v>
      </c>
      <c r="B97" s="30" t="s">
        <v>129</v>
      </c>
      <c r="C97" s="27" t="s">
        <v>84</v>
      </c>
      <c r="D97" s="27" t="s">
        <v>91</v>
      </c>
      <c r="E97" s="27" t="s">
        <v>130</v>
      </c>
      <c r="F97" s="65"/>
      <c r="G97" s="65"/>
      <c r="H97" s="65"/>
      <c r="I97" s="64">
        <v>0</v>
      </c>
    </row>
    <row r="98" spans="1:14" ht="17.25" hidden="1" customHeight="1" x14ac:dyDescent="0.2">
      <c r="A98" s="29" t="s">
        <v>128</v>
      </c>
      <c r="B98" s="30" t="s">
        <v>129</v>
      </c>
      <c r="C98" s="27" t="s">
        <v>189</v>
      </c>
      <c r="D98" s="27" t="s">
        <v>190</v>
      </c>
      <c r="E98" s="27" t="s">
        <v>130</v>
      </c>
      <c r="F98" s="65"/>
      <c r="G98" s="65"/>
      <c r="H98" s="65"/>
      <c r="I98" s="64"/>
    </row>
    <row r="99" spans="1:14" ht="17.25" hidden="1" customHeight="1" x14ac:dyDescent="0.2">
      <c r="A99" s="29" t="s">
        <v>128</v>
      </c>
      <c r="B99" s="30" t="s">
        <v>129</v>
      </c>
      <c r="C99" s="27" t="s">
        <v>81</v>
      </c>
      <c r="D99" s="27" t="s">
        <v>91</v>
      </c>
      <c r="E99" s="27" t="s">
        <v>130</v>
      </c>
      <c r="F99" s="65"/>
      <c r="G99" s="65"/>
      <c r="H99" s="65"/>
      <c r="I99" s="64">
        <v>0</v>
      </c>
    </row>
    <row r="100" spans="1:14" ht="17.25" customHeight="1" x14ac:dyDescent="0.2">
      <c r="A100" s="29" t="s">
        <v>133</v>
      </c>
      <c r="B100" s="30" t="s">
        <v>134</v>
      </c>
      <c r="C100" s="27" t="s">
        <v>64</v>
      </c>
      <c r="D100" s="27" t="s">
        <v>91</v>
      </c>
      <c r="E100" s="27" t="s">
        <v>135</v>
      </c>
      <c r="F100" s="65">
        <v>5080397.8</v>
      </c>
      <c r="G100" s="65">
        <v>5097000</v>
      </c>
      <c r="H100" s="65">
        <v>5425000</v>
      </c>
      <c r="I100" s="64">
        <v>0</v>
      </c>
    </row>
    <row r="101" spans="1:14" ht="17.25" customHeight="1" x14ac:dyDescent="0.2">
      <c r="A101" s="25" t="s">
        <v>136</v>
      </c>
      <c r="B101" s="26" t="s">
        <v>137</v>
      </c>
      <c r="C101" s="27" t="s">
        <v>53</v>
      </c>
      <c r="D101" s="27" t="s">
        <v>54</v>
      </c>
      <c r="E101" s="28" t="s">
        <v>138</v>
      </c>
      <c r="F101" s="63">
        <v>0</v>
      </c>
      <c r="G101" s="63">
        <v>0</v>
      </c>
      <c r="H101" s="63">
        <v>0</v>
      </c>
      <c r="I101" s="64">
        <v>0</v>
      </c>
    </row>
    <row r="102" spans="1:14" ht="17.25" customHeight="1" x14ac:dyDescent="0.2">
      <c r="A102" s="25" t="s">
        <v>139</v>
      </c>
      <c r="B102" s="26" t="s">
        <v>140</v>
      </c>
      <c r="C102" s="27" t="s">
        <v>53</v>
      </c>
      <c r="D102" s="27" t="s">
        <v>54</v>
      </c>
      <c r="E102" s="28" t="s">
        <v>55</v>
      </c>
      <c r="F102" s="63">
        <f>F103</f>
        <v>0</v>
      </c>
      <c r="G102" s="63">
        <f t="shared" ref="G102:H102" si="11">G103</f>
        <v>0</v>
      </c>
      <c r="H102" s="63">
        <f t="shared" si="11"/>
        <v>0</v>
      </c>
      <c r="I102" s="64">
        <v>0</v>
      </c>
    </row>
    <row r="103" spans="1:14" ht="17.25" customHeight="1" x14ac:dyDescent="0.2">
      <c r="A103" s="29" t="s">
        <v>141</v>
      </c>
      <c r="B103" s="30" t="s">
        <v>142</v>
      </c>
      <c r="C103" s="27" t="s">
        <v>53</v>
      </c>
      <c r="D103" s="27" t="s">
        <v>54</v>
      </c>
      <c r="E103" s="27" t="s">
        <v>143</v>
      </c>
      <c r="F103" s="65">
        <v>0</v>
      </c>
      <c r="G103" s="65">
        <v>0</v>
      </c>
      <c r="H103" s="65">
        <v>0</v>
      </c>
      <c r="I103" s="64">
        <v>0</v>
      </c>
    </row>
    <row r="106" spans="1:14" ht="18" customHeight="1" x14ac:dyDescent="0.2">
      <c r="K106" s="51"/>
      <c r="L106" s="51">
        <v>2025</v>
      </c>
      <c r="M106" s="51">
        <v>2026</v>
      </c>
      <c r="N106" s="51">
        <v>2027</v>
      </c>
    </row>
    <row r="107" spans="1:14" ht="18" customHeight="1" x14ac:dyDescent="0.2">
      <c r="K107" s="53">
        <v>2</v>
      </c>
      <c r="L107" s="54">
        <f>F85+F86+F87+F88+F89+F91</f>
        <v>30481811.719999995</v>
      </c>
      <c r="M107" s="54">
        <f>G85+G86+G87+G88+G89+G91</f>
        <v>19934149.600000001</v>
      </c>
      <c r="N107" s="54">
        <f t="shared" ref="N107" si="12">H85+H86+H87+H88+H89+H91</f>
        <v>19934149.600000001</v>
      </c>
    </row>
    <row r="108" spans="1:14" ht="18" customHeight="1" x14ac:dyDescent="0.2">
      <c r="K108" s="55">
        <v>4</v>
      </c>
      <c r="L108" s="56">
        <f>F92+F93+F100+F94</f>
        <v>10819140.52</v>
      </c>
      <c r="M108" s="56">
        <f>G92+G93+G100+G94</f>
        <v>10488708</v>
      </c>
      <c r="N108" s="56">
        <f>H92+H93+H100+H94</f>
        <v>10826720</v>
      </c>
    </row>
    <row r="109" spans="1:14" ht="18" customHeight="1" x14ac:dyDescent="0.2">
      <c r="K109" s="57">
        <v>5</v>
      </c>
      <c r="L109" s="58">
        <f>F90+F97+F99+F95+F98</f>
        <v>73647.759999999995</v>
      </c>
      <c r="M109" s="58">
        <f t="shared" ref="M109:N109" si="13">G90+G97</f>
        <v>73647.759999999995</v>
      </c>
      <c r="N109" s="58">
        <f t="shared" si="13"/>
        <v>73647.759999999995</v>
      </c>
    </row>
    <row r="110" spans="1:14" ht="18" customHeight="1" x14ac:dyDescent="0.2"/>
    <row r="111" spans="1:14" ht="19.5" customHeight="1" x14ac:dyDescent="0.2">
      <c r="F111" s="38"/>
      <c r="L111" s="52">
        <f>L107+L108+L109</f>
        <v>41374599.999999993</v>
      </c>
      <c r="M111" s="52">
        <f t="shared" ref="M111:N111" si="14">M107+M108+M109</f>
        <v>30496505.360000003</v>
      </c>
      <c r="N111" s="52">
        <f t="shared" si="14"/>
        <v>30834517.360000003</v>
      </c>
    </row>
    <row r="114" spans="12:14" ht="10.15" hidden="1" customHeight="1" x14ac:dyDescent="0.2">
      <c r="L114" s="38">
        <f>L111-F84</f>
        <v>0</v>
      </c>
      <c r="M114" s="38">
        <f t="shared" ref="M114:N114" si="15">M111-G84</f>
        <v>0</v>
      </c>
      <c r="N114" s="38">
        <f t="shared" si="15"/>
        <v>0</v>
      </c>
    </row>
  </sheetData>
  <mergeCells count="22">
    <mergeCell ref="B16:F16"/>
    <mergeCell ref="B19:F19"/>
    <mergeCell ref="A22:I22"/>
    <mergeCell ref="A24:A26"/>
    <mergeCell ref="B24:B26"/>
    <mergeCell ref="C24:C26"/>
    <mergeCell ref="D24:D26"/>
    <mergeCell ref="E24:E26"/>
    <mergeCell ref="F24:I24"/>
    <mergeCell ref="I25:I26"/>
    <mergeCell ref="B14:E14"/>
    <mergeCell ref="G1:I1"/>
    <mergeCell ref="G2:I2"/>
    <mergeCell ref="G3:I3"/>
    <mergeCell ref="G4:I4"/>
    <mergeCell ref="H5:I5"/>
    <mergeCell ref="H6:I6"/>
    <mergeCell ref="H7:I7"/>
    <mergeCell ref="G8:H8"/>
    <mergeCell ref="A11:H11"/>
    <mergeCell ref="A12:H12"/>
    <mergeCell ref="I12:I13"/>
  </mergeCells>
  <pageMargins left="0.43307086614173229" right="0.19685039370078741" top="0.59055118110236227" bottom="0.55118110236220474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4"/>
  <sheetViews>
    <sheetView topLeftCell="B9" workbookViewId="0">
      <selection activeCell="BL24" sqref="BL24"/>
    </sheetView>
  </sheetViews>
  <sheetFormatPr defaultColWidth="8.85546875" defaultRowHeight="10.15" customHeight="1" x14ac:dyDescent="0.2"/>
  <cols>
    <col min="1" max="1" width="0.85546875" style="1" hidden="1" customWidth="1"/>
    <col min="2" max="98" width="0.85546875" style="1" customWidth="1"/>
    <col min="99" max="99" width="4.140625" style="1" customWidth="1"/>
    <col min="100" max="100" width="11.5703125" style="1" customWidth="1"/>
    <col min="101" max="101" width="9.42578125" style="1" customWidth="1"/>
    <col min="102" max="104" width="16.7109375" style="1" customWidth="1"/>
    <col min="105" max="105" width="11.7109375" style="1" customWidth="1"/>
    <col min="106" max="108" width="8.85546875" style="1"/>
    <col min="109" max="109" width="13.85546875" style="1" customWidth="1"/>
    <col min="110" max="16384" width="8.85546875" style="1"/>
  </cols>
  <sheetData>
    <row r="1" spans="1:109" ht="13.7" customHeight="1" x14ac:dyDescent="0.2">
      <c r="B1" s="96" t="s">
        <v>144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</row>
    <row r="2" spans="1:109" ht="12.75" x14ac:dyDescent="0.2"/>
    <row r="3" spans="1:109" ht="11.25" customHeight="1" x14ac:dyDescent="0.2">
      <c r="A3" s="112" t="s">
        <v>145</v>
      </c>
      <c r="B3" s="112"/>
      <c r="C3" s="112"/>
      <c r="D3" s="112"/>
      <c r="E3" s="112"/>
      <c r="F3" s="112"/>
      <c r="G3" s="112"/>
      <c r="H3" s="113"/>
      <c r="I3" s="101" t="s">
        <v>27</v>
      </c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18"/>
      <c r="CN3" s="104" t="s">
        <v>146</v>
      </c>
      <c r="CO3" s="112"/>
      <c r="CP3" s="112"/>
      <c r="CQ3" s="112"/>
      <c r="CR3" s="112"/>
      <c r="CS3" s="112"/>
      <c r="CT3" s="112"/>
      <c r="CU3" s="113"/>
      <c r="CV3" s="104" t="s">
        <v>147</v>
      </c>
      <c r="CW3" s="110" t="s">
        <v>180</v>
      </c>
      <c r="CX3" s="107" t="s">
        <v>32</v>
      </c>
      <c r="CY3" s="108"/>
      <c r="CZ3" s="108"/>
      <c r="DA3" s="109"/>
    </row>
    <row r="4" spans="1:109" ht="15" customHeight="1" x14ac:dyDescent="0.2">
      <c r="A4" s="114"/>
      <c r="B4" s="114"/>
      <c r="C4" s="114"/>
      <c r="D4" s="114"/>
      <c r="E4" s="114"/>
      <c r="F4" s="114"/>
      <c r="G4" s="114"/>
      <c r="H4" s="115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19"/>
      <c r="CN4" s="105"/>
      <c r="CO4" s="114"/>
      <c r="CP4" s="114"/>
      <c r="CQ4" s="114"/>
      <c r="CR4" s="114"/>
      <c r="CS4" s="114"/>
      <c r="CT4" s="114"/>
      <c r="CU4" s="115"/>
      <c r="CV4" s="105"/>
      <c r="CW4" s="121"/>
      <c r="CX4" s="11" t="s">
        <v>182</v>
      </c>
      <c r="CY4" s="11" t="s">
        <v>191</v>
      </c>
      <c r="CZ4" s="11" t="s">
        <v>195</v>
      </c>
      <c r="DA4" s="110" t="s">
        <v>33</v>
      </c>
    </row>
    <row r="5" spans="1:109" ht="39" customHeight="1" x14ac:dyDescent="0.2">
      <c r="A5" s="116"/>
      <c r="B5" s="116"/>
      <c r="C5" s="116"/>
      <c r="D5" s="116"/>
      <c r="E5" s="116"/>
      <c r="F5" s="116"/>
      <c r="G5" s="116"/>
      <c r="H5" s="117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20"/>
      <c r="CN5" s="106"/>
      <c r="CO5" s="116"/>
      <c r="CP5" s="116"/>
      <c r="CQ5" s="116"/>
      <c r="CR5" s="116"/>
      <c r="CS5" s="116"/>
      <c r="CT5" s="116"/>
      <c r="CU5" s="117"/>
      <c r="CV5" s="106"/>
      <c r="CW5" s="111"/>
      <c r="CX5" s="12" t="s">
        <v>148</v>
      </c>
      <c r="CY5" s="44" t="s">
        <v>149</v>
      </c>
      <c r="CZ5" s="44" t="s">
        <v>150</v>
      </c>
      <c r="DA5" s="111"/>
    </row>
    <row r="6" spans="1:109" ht="16.350000000000001" customHeight="1" thickBot="1" x14ac:dyDescent="0.25">
      <c r="A6" s="122" t="s">
        <v>37</v>
      </c>
      <c r="B6" s="122"/>
      <c r="C6" s="122"/>
      <c r="D6" s="122"/>
      <c r="E6" s="122"/>
      <c r="F6" s="122"/>
      <c r="G6" s="122"/>
      <c r="H6" s="123"/>
      <c r="I6" s="122" t="s">
        <v>38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3"/>
      <c r="CN6" s="124" t="s">
        <v>39</v>
      </c>
      <c r="CO6" s="125"/>
      <c r="CP6" s="125"/>
      <c r="CQ6" s="125"/>
      <c r="CR6" s="125"/>
      <c r="CS6" s="125"/>
      <c r="CT6" s="125"/>
      <c r="CU6" s="126"/>
      <c r="CV6" s="45" t="s">
        <v>40</v>
      </c>
      <c r="CW6" s="45" t="s">
        <v>181</v>
      </c>
      <c r="CX6" s="45" t="s">
        <v>41</v>
      </c>
      <c r="CY6" s="45" t="s">
        <v>42</v>
      </c>
      <c r="CZ6" s="45" t="s">
        <v>43</v>
      </c>
      <c r="DA6" s="46" t="s">
        <v>44</v>
      </c>
    </row>
    <row r="7" spans="1:109" ht="22.9" customHeight="1" thickBot="1" x14ac:dyDescent="0.25">
      <c r="A7" s="127">
        <v>1</v>
      </c>
      <c r="B7" s="127"/>
      <c r="C7" s="127"/>
      <c r="D7" s="127"/>
      <c r="E7" s="127"/>
      <c r="F7" s="127"/>
      <c r="G7" s="127"/>
      <c r="H7" s="128"/>
      <c r="I7" s="129" t="s">
        <v>151</v>
      </c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1" t="s">
        <v>152</v>
      </c>
      <c r="CO7" s="132"/>
      <c r="CP7" s="132"/>
      <c r="CQ7" s="132"/>
      <c r="CR7" s="132"/>
      <c r="CS7" s="132"/>
      <c r="CT7" s="132"/>
      <c r="CU7" s="133"/>
      <c r="CV7" s="18" t="s">
        <v>194</v>
      </c>
      <c r="CW7" s="18" t="s">
        <v>48</v>
      </c>
      <c r="CX7" s="19">
        <f>CX8</f>
        <v>41374599.999999993</v>
      </c>
      <c r="CY7" s="19">
        <f t="shared" ref="CY7:CZ7" si="0">CY8</f>
        <v>30496505.359999999</v>
      </c>
      <c r="CZ7" s="19">
        <f t="shared" si="0"/>
        <v>30834517.359999999</v>
      </c>
      <c r="DA7" s="20">
        <v>0</v>
      </c>
    </row>
    <row r="8" spans="1:109" ht="40.700000000000003" customHeight="1" thickBot="1" x14ac:dyDescent="0.25">
      <c r="A8" s="134" t="s">
        <v>153</v>
      </c>
      <c r="B8" s="134"/>
      <c r="C8" s="134"/>
      <c r="D8" s="134"/>
      <c r="E8" s="134"/>
      <c r="F8" s="134"/>
      <c r="G8" s="134"/>
      <c r="H8" s="135"/>
      <c r="I8" s="136" t="s">
        <v>154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8" t="s">
        <v>155</v>
      </c>
      <c r="CO8" s="134"/>
      <c r="CP8" s="134"/>
      <c r="CQ8" s="134"/>
      <c r="CR8" s="134"/>
      <c r="CS8" s="134"/>
      <c r="CT8" s="134"/>
      <c r="CU8" s="135"/>
      <c r="CV8" s="18" t="s">
        <v>194</v>
      </c>
      <c r="CW8" s="22" t="s">
        <v>48</v>
      </c>
      <c r="CX8" s="23">
        <f>CX9+CX11+CX13</f>
        <v>41374599.999999993</v>
      </c>
      <c r="CY8" s="23">
        <f t="shared" ref="CY8:CZ8" si="1">CY9+CY11+CY13</f>
        <v>30496505.359999999</v>
      </c>
      <c r="CZ8" s="23">
        <f t="shared" si="1"/>
        <v>30834517.359999999</v>
      </c>
      <c r="DA8" s="24">
        <v>0</v>
      </c>
      <c r="DE8" s="38"/>
    </row>
    <row r="9" spans="1:109" ht="39.4" customHeight="1" thickBot="1" x14ac:dyDescent="0.25">
      <c r="A9" s="134" t="s">
        <v>156</v>
      </c>
      <c r="B9" s="134"/>
      <c r="C9" s="134"/>
      <c r="D9" s="134"/>
      <c r="E9" s="134"/>
      <c r="F9" s="134"/>
      <c r="G9" s="134"/>
      <c r="H9" s="135"/>
      <c r="I9" s="136" t="s">
        <v>157</v>
      </c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8" t="s">
        <v>158</v>
      </c>
      <c r="CO9" s="134"/>
      <c r="CP9" s="134"/>
      <c r="CQ9" s="134"/>
      <c r="CR9" s="134"/>
      <c r="CS9" s="134"/>
      <c r="CT9" s="134"/>
      <c r="CU9" s="135"/>
      <c r="CV9" s="18" t="s">
        <v>194</v>
      </c>
      <c r="CW9" s="22" t="s">
        <v>48</v>
      </c>
      <c r="CX9" s="23">
        <f>CX10</f>
        <v>10819140.52</v>
      </c>
      <c r="CY9" s="23">
        <f t="shared" ref="CY9:CZ9" si="2">CY10</f>
        <v>10488708</v>
      </c>
      <c r="CZ9" s="23">
        <f t="shared" si="2"/>
        <v>10826720</v>
      </c>
      <c r="DA9" s="24">
        <v>0</v>
      </c>
    </row>
    <row r="10" spans="1:109" ht="24" customHeight="1" thickBot="1" x14ac:dyDescent="0.25">
      <c r="A10" s="134" t="s">
        <v>159</v>
      </c>
      <c r="B10" s="134"/>
      <c r="C10" s="134"/>
      <c r="D10" s="134"/>
      <c r="E10" s="134"/>
      <c r="F10" s="134"/>
      <c r="G10" s="134"/>
      <c r="H10" s="135"/>
      <c r="I10" s="136" t="s">
        <v>160</v>
      </c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8" t="s">
        <v>161</v>
      </c>
      <c r="CO10" s="134"/>
      <c r="CP10" s="134"/>
      <c r="CQ10" s="134"/>
      <c r="CR10" s="134"/>
      <c r="CS10" s="134"/>
      <c r="CT10" s="134"/>
      <c r="CU10" s="135"/>
      <c r="CV10" s="18" t="s">
        <v>194</v>
      </c>
      <c r="CW10" s="22" t="s">
        <v>48</v>
      </c>
      <c r="CX10" s="23">
        <f>Лист1!L108</f>
        <v>10819140.52</v>
      </c>
      <c r="CY10" s="23">
        <f>Лист1!M108</f>
        <v>10488708</v>
      </c>
      <c r="CZ10" s="23">
        <f>Лист1!N108</f>
        <v>10826720</v>
      </c>
      <c r="DA10" s="24">
        <v>0</v>
      </c>
    </row>
    <row r="11" spans="1:109" ht="33.4" customHeight="1" thickBot="1" x14ac:dyDescent="0.25">
      <c r="A11" s="134" t="s">
        <v>162</v>
      </c>
      <c r="B11" s="134"/>
      <c r="C11" s="134"/>
      <c r="D11" s="134"/>
      <c r="E11" s="134"/>
      <c r="F11" s="134"/>
      <c r="G11" s="134"/>
      <c r="H11" s="135"/>
      <c r="I11" s="136" t="s">
        <v>163</v>
      </c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8" t="s">
        <v>164</v>
      </c>
      <c r="CO11" s="134"/>
      <c r="CP11" s="134"/>
      <c r="CQ11" s="134"/>
      <c r="CR11" s="134"/>
      <c r="CS11" s="134"/>
      <c r="CT11" s="134"/>
      <c r="CU11" s="135"/>
      <c r="CV11" s="18" t="s">
        <v>194</v>
      </c>
      <c r="CW11" s="22" t="s">
        <v>48</v>
      </c>
      <c r="CX11" s="23">
        <f>CX12</f>
        <v>73647.759999999995</v>
      </c>
      <c r="CY11" s="23">
        <f t="shared" ref="CY11:CZ11" si="3">CY12</f>
        <v>73647.759999999995</v>
      </c>
      <c r="CZ11" s="23">
        <f t="shared" si="3"/>
        <v>73647.759999999995</v>
      </c>
      <c r="DA11" s="24">
        <v>0</v>
      </c>
      <c r="DE11" s="38">
        <f>CX7-Лист1!F84</f>
        <v>0</v>
      </c>
    </row>
    <row r="12" spans="1:109" ht="24" customHeight="1" thickBot="1" x14ac:dyDescent="0.25">
      <c r="A12" s="134" t="s">
        <v>165</v>
      </c>
      <c r="B12" s="134"/>
      <c r="C12" s="134"/>
      <c r="D12" s="134"/>
      <c r="E12" s="134"/>
      <c r="F12" s="134"/>
      <c r="G12" s="134"/>
      <c r="H12" s="135"/>
      <c r="I12" s="136" t="s">
        <v>160</v>
      </c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8" t="s">
        <v>166</v>
      </c>
      <c r="CO12" s="134"/>
      <c r="CP12" s="134"/>
      <c r="CQ12" s="134"/>
      <c r="CR12" s="134"/>
      <c r="CS12" s="134"/>
      <c r="CT12" s="134"/>
      <c r="CU12" s="135"/>
      <c r="CV12" s="18" t="s">
        <v>194</v>
      </c>
      <c r="CW12" s="22" t="s">
        <v>48</v>
      </c>
      <c r="CX12" s="23">
        <f>Лист1!L109</f>
        <v>73647.759999999995</v>
      </c>
      <c r="CY12" s="23">
        <f>Лист1!M109</f>
        <v>73647.759999999995</v>
      </c>
      <c r="CZ12" s="23">
        <f>Лист1!N109</f>
        <v>73647.759999999995</v>
      </c>
      <c r="DA12" s="24">
        <v>0</v>
      </c>
    </row>
    <row r="13" spans="1:109" ht="24" customHeight="1" thickBot="1" x14ac:dyDescent="0.25">
      <c r="A13" s="134" t="s">
        <v>167</v>
      </c>
      <c r="B13" s="134"/>
      <c r="C13" s="134"/>
      <c r="D13" s="134"/>
      <c r="E13" s="134"/>
      <c r="F13" s="134"/>
      <c r="G13" s="134"/>
      <c r="H13" s="135"/>
      <c r="I13" s="136" t="s">
        <v>168</v>
      </c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8" t="s">
        <v>169</v>
      </c>
      <c r="CO13" s="134"/>
      <c r="CP13" s="134"/>
      <c r="CQ13" s="134"/>
      <c r="CR13" s="134"/>
      <c r="CS13" s="134"/>
      <c r="CT13" s="134"/>
      <c r="CU13" s="135"/>
      <c r="CV13" s="18" t="s">
        <v>194</v>
      </c>
      <c r="CW13" s="22" t="s">
        <v>48</v>
      </c>
      <c r="CX13" s="23">
        <f>CX14</f>
        <v>30481811.719999995</v>
      </c>
      <c r="CY13" s="23">
        <f t="shared" ref="CY13:CZ13" si="4">CY14</f>
        <v>19934149.600000001</v>
      </c>
      <c r="CZ13" s="23">
        <f t="shared" si="4"/>
        <v>19934149.600000001</v>
      </c>
      <c r="DA13" s="24">
        <v>0</v>
      </c>
    </row>
    <row r="14" spans="1:109" ht="24" customHeight="1" x14ac:dyDescent="0.2">
      <c r="A14" s="134" t="s">
        <v>170</v>
      </c>
      <c r="B14" s="134"/>
      <c r="C14" s="134"/>
      <c r="D14" s="134"/>
      <c r="E14" s="134"/>
      <c r="F14" s="134"/>
      <c r="G14" s="134"/>
      <c r="H14" s="135"/>
      <c r="I14" s="136" t="s">
        <v>160</v>
      </c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8" t="s">
        <v>171</v>
      </c>
      <c r="CO14" s="134"/>
      <c r="CP14" s="134"/>
      <c r="CQ14" s="134"/>
      <c r="CR14" s="134"/>
      <c r="CS14" s="134"/>
      <c r="CT14" s="134"/>
      <c r="CU14" s="135"/>
      <c r="CV14" s="18" t="s">
        <v>194</v>
      </c>
      <c r="CW14" s="22" t="s">
        <v>48</v>
      </c>
      <c r="CX14" s="23">
        <f>Лист1!L107</f>
        <v>30481811.719999995</v>
      </c>
      <c r="CY14" s="23">
        <f>Лист1!M107</f>
        <v>19934149.600000001</v>
      </c>
      <c r="CZ14" s="23">
        <f>Лист1!N107</f>
        <v>19934149.600000001</v>
      </c>
      <c r="DA14" s="60">
        <f>Лист1!O107</f>
        <v>0</v>
      </c>
    </row>
    <row r="15" spans="1:109" ht="12.75" x14ac:dyDescent="0.2"/>
    <row r="16" spans="1:109" s="37" customFormat="1" ht="24.75" customHeight="1" x14ac:dyDescent="0.2">
      <c r="I16" s="8" t="s">
        <v>172</v>
      </c>
    </row>
    <row r="17" spans="8:108" s="37" customFormat="1" ht="20.25" customHeight="1" x14ac:dyDescent="0.2">
      <c r="H17" s="47"/>
      <c r="I17" s="48" t="s">
        <v>173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Q17" s="116" t="s">
        <v>1</v>
      </c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Y17" s="140" t="s">
        <v>4</v>
      </c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</row>
    <row r="18" spans="8:108" s="37" customFormat="1" ht="17.25" customHeight="1" x14ac:dyDescent="0.2">
      <c r="AQ18" s="141" t="s">
        <v>174</v>
      </c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K18" s="141" t="s">
        <v>5</v>
      </c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</row>
    <row r="19" spans="8:108" s="37" customFormat="1" ht="3" customHeight="1" x14ac:dyDescent="0.2"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</row>
    <row r="20" spans="8:108" s="37" customFormat="1" ht="26.25" customHeight="1" x14ac:dyDescent="0.2">
      <c r="I20" s="8" t="s">
        <v>175</v>
      </c>
      <c r="AM20" s="142" t="s">
        <v>192</v>
      </c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72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72"/>
      <c r="BS20" s="143" t="s">
        <v>193</v>
      </c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72"/>
      <c r="CL20" s="72"/>
      <c r="CM20" s="144" t="s">
        <v>188</v>
      </c>
      <c r="CN20" s="144"/>
      <c r="CO20" s="144"/>
      <c r="CP20" s="144"/>
      <c r="CQ20" s="144"/>
      <c r="CR20" s="144"/>
      <c r="CS20" s="144"/>
      <c r="CT20" s="144"/>
      <c r="CU20" s="73"/>
      <c r="CV20" s="78"/>
      <c r="CW20" s="82"/>
      <c r="CX20" s="82"/>
      <c r="CY20" s="82"/>
      <c r="CZ20" s="82"/>
      <c r="DA20" s="82"/>
      <c r="DB20" s="82"/>
      <c r="DC20" s="82"/>
      <c r="DD20" s="50"/>
    </row>
    <row r="21" spans="8:108" s="37" customFormat="1" ht="15" customHeight="1" x14ac:dyDescent="0.2">
      <c r="AM21" s="145" t="s">
        <v>174</v>
      </c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72"/>
      <c r="BF21" s="141" t="s">
        <v>5</v>
      </c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72"/>
      <c r="BS21" s="145" t="s">
        <v>176</v>
      </c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72"/>
      <c r="CL21" s="72"/>
      <c r="CM21" s="74" t="s">
        <v>177</v>
      </c>
      <c r="CN21" s="75"/>
      <c r="CO21" s="72"/>
      <c r="CP21" s="76"/>
      <c r="CQ21" s="76"/>
      <c r="CR21" s="76"/>
      <c r="CS21" s="76"/>
      <c r="CT21" s="76"/>
      <c r="CU21" s="76"/>
      <c r="CV21" s="80"/>
      <c r="CW21" s="75"/>
      <c r="CX21" s="81"/>
      <c r="CY21" s="79"/>
      <c r="CZ21" s="79"/>
      <c r="DA21" s="79"/>
      <c r="DB21" s="79"/>
      <c r="DC21" s="79"/>
      <c r="DD21" s="49"/>
    </row>
    <row r="22" spans="8:108" ht="3" customHeight="1" x14ac:dyDescent="0.2"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</row>
    <row r="23" spans="8:108" ht="13.7" customHeight="1" x14ac:dyDescent="0.2">
      <c r="I23" s="146" t="s">
        <v>178</v>
      </c>
      <c r="J23" s="146"/>
      <c r="K23" s="147" t="s">
        <v>198</v>
      </c>
      <c r="L23" s="147"/>
      <c r="M23" s="147"/>
      <c r="N23" s="148" t="s">
        <v>178</v>
      </c>
      <c r="O23" s="148"/>
      <c r="Q23" s="147" t="s">
        <v>199</v>
      </c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6"/>
      <c r="AG23" s="149">
        <v>2026</v>
      </c>
      <c r="AH23" s="150"/>
      <c r="AI23" s="150"/>
      <c r="AJ23" s="150"/>
      <c r="AK23" s="150"/>
      <c r="AL23" s="8" t="s">
        <v>179</v>
      </c>
    </row>
    <row r="24" spans="8:108" ht="11.1" customHeight="1" x14ac:dyDescent="0.2"/>
  </sheetData>
  <mergeCells count="53">
    <mergeCell ref="AM21:BD21"/>
    <mergeCell ref="BF21:BQ21"/>
    <mergeCell ref="BS21:CJ21"/>
    <mergeCell ref="I23:J23"/>
    <mergeCell ref="K23:M23"/>
    <mergeCell ref="N23:O23"/>
    <mergeCell ref="Q23:AE23"/>
    <mergeCell ref="AG23:AK23"/>
    <mergeCell ref="AQ18:BH18"/>
    <mergeCell ref="BK18:BV18"/>
    <mergeCell ref="BY18:CR18"/>
    <mergeCell ref="AM20:BD20"/>
    <mergeCell ref="BF20:BQ20"/>
    <mergeCell ref="BS20:CJ20"/>
    <mergeCell ref="CM20:CT20"/>
    <mergeCell ref="A14:H14"/>
    <mergeCell ref="I14:CM14"/>
    <mergeCell ref="CN14:CU14"/>
    <mergeCell ref="AQ17:BH17"/>
    <mergeCell ref="BK17:BV17"/>
    <mergeCell ref="BY17:CR17"/>
    <mergeCell ref="A12:H12"/>
    <mergeCell ref="I12:CM12"/>
    <mergeCell ref="CN12:CU12"/>
    <mergeCell ref="A13:H13"/>
    <mergeCell ref="I13:CM13"/>
    <mergeCell ref="CN13:CU13"/>
    <mergeCell ref="A10:H10"/>
    <mergeCell ref="I10:CM10"/>
    <mergeCell ref="CN10:CU10"/>
    <mergeCell ref="A11:H11"/>
    <mergeCell ref="I11:CM11"/>
    <mergeCell ref="CN11:CU11"/>
    <mergeCell ref="A8:H8"/>
    <mergeCell ref="I8:CM8"/>
    <mergeCell ref="CN8:CU8"/>
    <mergeCell ref="A9:H9"/>
    <mergeCell ref="I9:CM9"/>
    <mergeCell ref="CN9:CU9"/>
    <mergeCell ref="A6:H6"/>
    <mergeCell ref="I6:CM6"/>
    <mergeCell ref="CN6:CU6"/>
    <mergeCell ref="A7:H7"/>
    <mergeCell ref="I7:CM7"/>
    <mergeCell ref="CN7:CU7"/>
    <mergeCell ref="B1:DA1"/>
    <mergeCell ref="A3:H5"/>
    <mergeCell ref="I3:CM5"/>
    <mergeCell ref="CN3:CU5"/>
    <mergeCell ref="CV3:CV5"/>
    <mergeCell ref="CW3:CW5"/>
    <mergeCell ref="CX3:DA3"/>
    <mergeCell ref="DA4:DA5"/>
  </mergeCells>
  <pageMargins left="0.70866141732283472" right="0.19685039370078741" top="0.31496062992125984" bottom="0.74803149606299213" header="0.31496062992125984" footer="0.31496062992125984"/>
  <pageSetup paperSize="9" scale="75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2026-01-21T02:05:30Z</dcterms:modified>
</cp:coreProperties>
</file>